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1"/>
  </bookViews>
  <sheets>
    <sheet name="6 мес." sheetId="1" r:id="rId1"/>
    <sheet name="9 мес.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<sst xmlns="http://schemas.openxmlformats.org/spreadsheetml/2006/main" count="883" uniqueCount="201">
  <si>
    <t>№ п/п</t>
  </si>
  <si>
    <t>Наименование мероприятия</t>
  </si>
  <si>
    <t>Примечание, % исполнения</t>
  </si>
  <si>
    <t>1</t>
  </si>
  <si>
    <t>2</t>
  </si>
  <si>
    <t>3</t>
  </si>
  <si>
    <t>4</t>
  </si>
  <si>
    <t>5</t>
  </si>
  <si>
    <t>6</t>
  </si>
  <si>
    <t>Обеспечение культурно-массовой работы в летних детских оздоровительных лагерях</t>
  </si>
  <si>
    <t>Проведение конкурса "Лучший учитель Оричевского района"</t>
  </si>
  <si>
    <t>7</t>
  </si>
  <si>
    <t>Итого по МП</t>
  </si>
  <si>
    <t>Дополнительное художественное образование в учреждениях дополнительного образования, подведомственных управлению культуры Оричевского района на 2014-2016 годы</t>
  </si>
  <si>
    <t>Выполнение функций администрации Оричевского района по обеспечению деятельности опеки и попечительства на 2014-2016 годы</t>
  </si>
  <si>
    <t>ВСЕГО 18 муниципальных программ</t>
  </si>
  <si>
    <t>Отдельное мероприятие "Реализация бюджетного процеса"</t>
  </si>
  <si>
    <t>областной бюджет</t>
  </si>
  <si>
    <t>районный бюджет</t>
  </si>
  <si>
    <t>Отдельное мероприятие "Управление муниципальным долгом Оричевского района"</t>
  </si>
  <si>
    <t>Отдельное мероприятие "Выравнивание финансовых возможностей поселений Оричевского района по осуществлению органами местного самоуправления поселений полномочий по решению вопросов местного значения"</t>
  </si>
  <si>
    <t>Отдельное мероприятие "Предоставление межбюджетных трансфертов бюджетам поселений из районного бюджета"</t>
  </si>
  <si>
    <t xml:space="preserve">Всего по программе </t>
  </si>
  <si>
    <t>Подпрограмма "Организация досуга в клубных учреждениях"</t>
  </si>
  <si>
    <t>Подпрограмма "Организация музейного дела"</t>
  </si>
  <si>
    <t>Подпрограмма "Информационно-библиотечное обслуживание"</t>
  </si>
  <si>
    <t>Подпрограмма "Организация финансово-экономической работы в управлении культуры Оричевского района</t>
  </si>
  <si>
    <t>Подпрограмма "Обеспечение жизнедеятельности общеобразовательных учреждений Оричевского района"</t>
  </si>
  <si>
    <t>Подпрограмма "Дополнительное образование детей в учреждениях дополнительного образования, подведомственных управлению образования Оричевского района"</t>
  </si>
  <si>
    <t>Подпрограмма "Организация финансово-экономической работы управления образования Оричевского района Кировской области"</t>
  </si>
  <si>
    <t>Подпрограмма "Информационно-методическое обеспечение образовательного процесса Оричевского района"</t>
  </si>
  <si>
    <t xml:space="preserve">Подпрограмма "Функционирование управления образования Оричевского района" </t>
  </si>
  <si>
    <t>Мероприятия программы</t>
  </si>
  <si>
    <t>Подрограмма "Обеспечение жильем молодых семей в Оричевском районе на 2014-2016 годы"</t>
  </si>
  <si>
    <t>федеральный бюджет</t>
  </si>
  <si>
    <t>внебюджетные источники</t>
  </si>
  <si>
    <t>Содержание работников, осуществляющих деятельность по опеке и попечительству</t>
  </si>
  <si>
    <t>Оплата проезда автомобильным транспортом детей, оставшихся без попечения родителей и их сопровождающих</t>
  </si>
  <si>
    <t>Обеспечение жилыми помещениями детей-сирот и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</si>
  <si>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Начисление и выплата ежемесячных денежных выплат на детей, находящихся под опекой в приемной семье</t>
  </si>
  <si>
    <t>Начисление и выплата ежемесячного вознаграждения приемным родителям</t>
  </si>
  <si>
    <t>Обеспечение сохранности документов архивного фонда РФ и других архивных документов, находящихся в государственной собственности и хранящихся в архивном отделе администрации Оричевского района</t>
  </si>
  <si>
    <t>Праздник для детей -первоклассников из малоимущих семей</t>
  </si>
  <si>
    <t>Обеспечение хозяйственной деятельности администрации района; обеспечение осуществления управленческих функций администрации Оричевского района; повышение качества муниципального управления</t>
  </si>
  <si>
    <t>Обеспечение сохранности и эксплуатации вверенного Оричевскому муниципальному казенному учреждению "ХТУ"</t>
  </si>
  <si>
    <t>Использование современных информационно-коммуникационных технологий в профессиональной деятельности главы администрации района, администрации района, отраслевых органов администрации района</t>
  </si>
  <si>
    <t>Источники финансирования</t>
  </si>
  <si>
    <t>Обеспечение открытости и доступности информации о деятельности органов местного самоуправления</t>
  </si>
  <si>
    <t>Формирование высококачественного кадрового состава муниципальной службы Оричевского района; повышение уровня подготовки лиц, замещающих должности муниципальной службы по основным вопросам деятельности; осуществление доплат к пенгсиям муниципальных служащих</t>
  </si>
  <si>
    <t>Осуществление мероприятий по противодействию коррупции в органах местного самоуправления</t>
  </si>
  <si>
    <t>Осуществление на основе заключенных соглашений, полномочий поселений района по градостроительной деятельности</t>
  </si>
  <si>
    <t>8</t>
  </si>
  <si>
    <t>без финансирования</t>
  </si>
  <si>
    <t>Подпрограмма "Профилактика наркомании и злоупотребления психоактивными веществами на 2014-2016 годы"</t>
  </si>
  <si>
    <t>Подпрограмма "профилактика преступлений и правонарушений несовершеннолетних в Оричевском районе на 2014-2016 годы"</t>
  </si>
  <si>
    <t>Подпрограмма "Содержание и ремонт автомобильных дорог общего пользования местного значения Оричевского района Кировской области на 2014-2016 г."</t>
  </si>
  <si>
    <t>Содержание автомобильных дорог общего пользования местного значения в летне-зимний период, вне границ населенных пунктов</t>
  </si>
  <si>
    <t>Подпрограмма" Повышение безопасности дорожного движения в Оричевском районе на 2014-2016 годы"</t>
  </si>
  <si>
    <t>Отдельное мероприятие "Государственная поддержка автомобильного транспорта"</t>
  </si>
  <si>
    <t>Подпрограмма "Реформирование и модернизация жилищно-коммунального комплекса Оричевского района на 2014-2016 годы"</t>
  </si>
  <si>
    <t>в том числе:</t>
  </si>
  <si>
    <t>прочие</t>
  </si>
  <si>
    <t>Обеспечение деятельности администрации Оричевского района в целях исполнения полномочий по вопросам местного значения на 2014-2020 годы</t>
  </si>
  <si>
    <t>Развитие культуры на 2014-2020 годы</t>
  </si>
  <si>
    <t>Подпрограмма "Функционирование управления культуры Оричевского района"</t>
  </si>
  <si>
    <t>Подпрограмма "Организация хозяйственно-технического обслуживания учреждений культуры"</t>
  </si>
  <si>
    <t>Развитие физической культуры и спорта в Оричевском районе на 2014-2020 годы</t>
  </si>
  <si>
    <t>Создание условий для функционирования единой дежурно-диспетчерской службы Оричевского района</t>
  </si>
  <si>
    <t>Подготовка документов для выделения финансовых средств из резервного фонда администрации района</t>
  </si>
  <si>
    <t>Организация проведения мероприятий по предупреждению и ликвидации болезней животных….</t>
  </si>
  <si>
    <t>Гражданская защита и пожарная безопасность на 2014-2020 годы</t>
  </si>
  <si>
    <t>Развитие агропромышленного комплекса на 2014-2020 годы</t>
  </si>
  <si>
    <t>Подпрограмма "Устойчивое развитие сельских территорий Оричевского района на 2015-2020 годы"</t>
  </si>
  <si>
    <t>9</t>
  </si>
  <si>
    <t>10</t>
  </si>
  <si>
    <t>11</t>
  </si>
  <si>
    <t>Развитие молодежной политики на 2014-2020 годы</t>
  </si>
  <si>
    <t>Поддержка и развитие малого и среднего предпринимательства на 2014-2020 годы</t>
  </si>
  <si>
    <t>Сотрудничество со средствами массовой информации</t>
  </si>
  <si>
    <t>Актуализация перечня имущества в соотв. С требованиями ФЗ от 24.07.207 № 209-ФЗ</t>
  </si>
  <si>
    <t>Льготное кредитование СМП</t>
  </si>
  <si>
    <t>Профилактика правонарушений в Оричевском районе на 2014-2020 годы</t>
  </si>
  <si>
    <t>Районный конкурс "Безопасное колесо"</t>
  </si>
  <si>
    <t>Содействие развитию институтов гражданского общества и поддержка социально-ориентированных некоммерческих организаций на 2014-2020 годы</t>
  </si>
  <si>
    <t>Управление муниципальным имуществом Оричевского района на 2014-2020 годы</t>
  </si>
  <si>
    <t>Отопление пустующих помещений имущества казны, содержание имущества казны</t>
  </si>
  <si>
    <t>Расходы по содержанию, обслуживанию и ремонту муниципального имущества</t>
  </si>
  <si>
    <t>Проведение работ по оценке рын. стоимости мун имущества</t>
  </si>
  <si>
    <t>Публикация в СМИ извещений о продаже МИ</t>
  </si>
  <si>
    <t>Оплата транспортного налога за имущество казны</t>
  </si>
  <si>
    <t>Проведение работ по постановке ЗУ на кадастровый учет</t>
  </si>
  <si>
    <t>Проведение работ по оценке рыночной стоимости права аренды и права собственности ЗУ</t>
  </si>
  <si>
    <t>Публикация в СМИ извещений о предоставлении ЗУ</t>
  </si>
  <si>
    <t>Управление муниципальными финансами и регулирование межбюджетных отношений на 2014-2020 годы</t>
  </si>
  <si>
    <t>Развитие архивного дела на 2014-2020 годы</t>
  </si>
  <si>
    <t>Подпрограмма "Дошкольное образование в дошкольных образовательных учреждениях Оричнвского района"</t>
  </si>
  <si>
    <t>Развитие образования Оричевского района на 2014-2020 годы</t>
  </si>
  <si>
    <t>Организация и содействие в работе районного общества инвалидов</t>
  </si>
  <si>
    <t>Оказание содействия в работе обществееной организации "Добровольная народная дружина Оричевского района"</t>
  </si>
  <si>
    <t>Переселение граждан Оричевского района из аварийного жилищного фонда на 2014-2020 годы</t>
  </si>
  <si>
    <t>Развитие транспортной инфраструктуры на 2014-2020 годы</t>
  </si>
  <si>
    <t>Улучшение коммунальной и жилищной инфраструктуры Оричевского района на 2014-2020 годы</t>
  </si>
  <si>
    <t>Разработка и проверка проектно-сметной и технической документации, тех.надзор за выполнением работ</t>
  </si>
  <si>
    <t>Пенсионное обеспечение бывших муниц.служащих и выборных должностных лиц</t>
  </si>
  <si>
    <t>Создание и деятельность административной комиссии</t>
  </si>
  <si>
    <t>Осуществление мероприятий по распоряжению земельными участками, государственная собственность на которые не разграничена</t>
  </si>
  <si>
    <t>Исполнение запросов социально-правового характера</t>
  </si>
  <si>
    <t>Установка и оплата услуг сети "Интернет"</t>
  </si>
  <si>
    <t xml:space="preserve">Содержание аппарата работников комиссии по делам несовершеннолетних и защите их прав </t>
  </si>
  <si>
    <t>Обеспечение технического обслуживания систем видеонаблюдения</t>
  </si>
  <si>
    <t>Творческий конкурс по профилактике наркомании</t>
  </si>
  <si>
    <t>Районный конкурс "Зеленый огонек"</t>
  </si>
  <si>
    <t>2 этап кубка Кировской области по полиатлону (зимнее троеборье)</t>
  </si>
  <si>
    <t>Первенство и  Чемпионат Кировской области по полиатлону в дисциплине зимнее троеборье</t>
  </si>
  <si>
    <t>34 всероссийская массовая лыжная гонка "Лыжня России"</t>
  </si>
  <si>
    <t>Финансовое обеспечение деятельности районных муниципальнеых учреждений</t>
  </si>
  <si>
    <t>Реализация мер социальной поддержки педагогов</t>
  </si>
  <si>
    <t>Развитие творческого потенциала молодежи</t>
  </si>
  <si>
    <t>Гражданско-патриотическое воспитание молодежи</t>
  </si>
  <si>
    <t>Поддержка, развитие и укрепление благополучия семьи</t>
  </si>
  <si>
    <t>Профилактика негативных явления в молодежной среде</t>
  </si>
  <si>
    <t>Поддержка деятельности детских и молодежных организаций, талантливой молодежи</t>
  </si>
  <si>
    <t>Вовлечение молодежи в социальную практику</t>
  </si>
  <si>
    <t>Организация и содействие в работе районного общества ветеранов</t>
  </si>
  <si>
    <t>Мероприятия, посвященные празднованию дня Победы</t>
  </si>
  <si>
    <t>Возмещение части процентной ставки по инвестиционным кредитам (займам) в агропромышленном комплексе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</si>
  <si>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</si>
  <si>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Обеспечение надлежащего санитарного и технического состояния закрепленных жилых помещений детей-сирот и детей, оставшихся без попечения родителей</t>
  </si>
  <si>
    <t>Погашение задолженности по оплате за закрепленное жилое помещение и коммунальные услуги</t>
  </si>
  <si>
    <t>Приобретение антивируса</t>
  </si>
  <si>
    <t>25 спартакиада общеобразовательных организаций для обучающихся с ограниченными возможностями здоровья</t>
  </si>
  <si>
    <t>Спартакиада допризывной молодежи</t>
  </si>
  <si>
    <t>Осуществление полномочий по составлению списков кандидатов в присяжные заседатели</t>
  </si>
  <si>
    <t>Постановка имущества на кадастровый учет</t>
  </si>
  <si>
    <t>Первенство Кировской области по мини-футболу среди любительских команд</t>
  </si>
  <si>
    <t>Спартакиада учащихся Кировской области по мини-футболу</t>
  </si>
  <si>
    <t>Чемпионат и первенство КО по полиатлону (летнее троеборье)</t>
  </si>
  <si>
    <t>Подпрограмма "Организация спортивной подготовки МБУ СШ "Алмаз"</t>
  </si>
  <si>
    <t>Ремонт дорожного перехода через реку Илгань в д. Малая Грызиха</t>
  </si>
  <si>
    <t>исполнение соглашений отчетного финансового года</t>
  </si>
  <si>
    <t>Обслуживание VipNet</t>
  </si>
  <si>
    <t>Расходы на оснащение программно-техническими комплексами для подключения к автоматизированной системе</t>
  </si>
  <si>
    <t>Развитие существующей системы МК Оричевскйи фонд "бизнес центр"</t>
  </si>
  <si>
    <t>Мероприятия районного женского движения</t>
  </si>
  <si>
    <t>Бал у главы</t>
  </si>
  <si>
    <t>Зональный этап Всероссийских соревнований по мини-футболу среди команд общеобразовательных учреждений</t>
  </si>
  <si>
    <t>Мониторинг исполнения планов реализации муниципальных программ Оричевского района по итогам 1 полугодия 2019 г.</t>
  </si>
  <si>
    <t>Запланировано средств на 2019 год, тыс. руб.</t>
  </si>
  <si>
    <t>Фактически израсходовано за 6 мес. 2019 года, тыс. руб.</t>
  </si>
  <si>
    <t>Возмещение расходов, понесенных гражданами на приобретение оборудования приема телевещания</t>
  </si>
  <si>
    <t>Участие в зональных, областных, всероссийских и в соревнованиях мирового уровня</t>
  </si>
  <si>
    <t>Проведение районных, межрайонных и зональных соревнований и турниров</t>
  </si>
  <si>
    <t>Зональный этап соревнований по мини-футболу среди юношей 2004-2005 гр</t>
  </si>
  <si>
    <t>Чемпионат России по полиатлону (зимнее троеборье)</t>
  </si>
  <si>
    <t>Районные зимние Олимпийские игры</t>
  </si>
  <si>
    <t>Чемпионат и первенство КО по полиатлону в дисциплине летнее троеборье</t>
  </si>
  <si>
    <t>Всероссийские соревнования среди юношей и студентов по полиатлону (зимнее троеборье)</t>
  </si>
  <si>
    <t>1 этап кубка Кировской области по полиатлону (зимнее троеборье)</t>
  </si>
  <si>
    <t>Районные соревнования среди первичнеых профсоюзных организаций</t>
  </si>
  <si>
    <t>Спартакиада Кировской области по полиатлону (зимнее троеборье)</t>
  </si>
  <si>
    <t>3 этап кубка Кировской области по полиатлону в спортивной дисциплине зимнее троеборье</t>
  </si>
  <si>
    <t>Проведение районных этапов и участие в региональных этапах ГТО</t>
  </si>
  <si>
    <t>мероприятие, посвященное празнованию 90-летия района</t>
  </si>
  <si>
    <t>Обучение мерам пожарной безопасности, пропаганда в области пожарной безопасности, содействие распространению пожарно-технических знаний</t>
  </si>
  <si>
    <t>Реконструкция местной системы оповещения</t>
  </si>
  <si>
    <t>Приобретение котла для котельной МУП ЖКХ "Адышево"</t>
  </si>
  <si>
    <t>Выполнение работа по содержанию автомобильных дорог (восстановление профиля щебеночных дорог с добавление щебня)</t>
  </si>
  <si>
    <t>Выполнение работа по содержанию автомобильных дорог (ямочный ремонт)</t>
  </si>
  <si>
    <t>Выполнение работа по содержанию автомобильных дорог (восстановление асфальтобетонных покрытий картами)</t>
  </si>
  <si>
    <t>Ремонт моста через реку Мурдюк на автомобильной дороге Пищалье-Суводи</t>
  </si>
  <si>
    <t>Ремонт автомобильной дороги Оричи-Коршик-Чернопенье</t>
  </si>
  <si>
    <t>Ремонт автомобильной дороги Дербени-Кучелапы-Песчанка</t>
  </si>
  <si>
    <t>Ремонт грунтовой дороги на участке д.Крутцы до села Монастырщина</t>
  </si>
  <si>
    <t>Взносы на Капитальный ремонт муниципального имущества</t>
  </si>
  <si>
    <t>Оплата водопотребления, электроэнергии, исполнительный лист</t>
  </si>
  <si>
    <t>Субвенция на осуществление отдельных государственных полномочий по поддержке сх производства на 2019 год</t>
  </si>
  <si>
    <t>За 6 месяцев 2019 года процент исполнения по муниципальным программам Оричевского района составил 41,4 %, в том числе по средствам районного бюджета - 49,2%.    Более 50% запланированных средств освоено по 8 муниципальным программам. По 2 муниципальных программ освоение денежных средств не производилось (переселение и коммунальная).</t>
  </si>
  <si>
    <t>Мониторинг исполнения планов реализации муниципальных программ Оричевского района по итогам 9 мес. 2019 г.</t>
  </si>
  <si>
    <t>Фактически израсходовано за 9 мес. 2019 года, тыс. руб.</t>
  </si>
  <si>
    <t>Ремонт помещений в здании Мирнинской школы искусств</t>
  </si>
  <si>
    <t>Приобретение цифрового пианино для Оричевской ДМШ</t>
  </si>
  <si>
    <t>37 всероссийская массовая лыжная гонка "Лыжня России"</t>
  </si>
  <si>
    <t>Чемпионат и первенство КО по полиатлону (летнее пятиборье)</t>
  </si>
  <si>
    <t>Участие в первенстве России среди юношей и девушек по полиатлону в спортивной дисциплине троеборье с бегом</t>
  </si>
  <si>
    <t>Проведение ремонта жилых помещений участников и инвалидов ВОВ</t>
  </si>
  <si>
    <t>Осуществление единовременной социальной выплаты гражданам, пострадавшим в результате пожара</t>
  </si>
  <si>
    <t>Создание мест накопления ТКО</t>
  </si>
  <si>
    <t>Ремонт автомобильной дороги Оричи-Коршик-Чернопенье 0,132 км</t>
  </si>
  <si>
    <t>Выполнение работ по содержанию автомобильной дороги Цепели-Монастырщина (заболотье) восстановление профиля дороги с добавлением щебня</t>
  </si>
  <si>
    <t>Выполнение работ по восстановлению профиля грунтовой дороги Крутцы-Монастырщина</t>
  </si>
  <si>
    <t xml:space="preserve">Разработка и проверка проектно-сметной и технической документации, тех.надзор </t>
  </si>
  <si>
    <t>Выполнение работа по содержанию автомобильной дороги Пищалье-Суводи</t>
  </si>
  <si>
    <t>Разработка проектов организации дорожного движения на автомобильных дорогах</t>
  </si>
  <si>
    <t>Восстановление асфальтобетонного покрытия а/д Оричи-Коршик (Чернопенье)</t>
  </si>
  <si>
    <t>Восстановление асфальтобетонного покрытия а/д Оричи-Истобенск</t>
  </si>
  <si>
    <t>Возмещение налогов по земельноьму налогу</t>
  </si>
  <si>
    <t>Проведение работ по постановке ЗУ для многодетных семей на кадастровый учет</t>
  </si>
  <si>
    <t>Прочие рабьоты и услуги по содержанию имуществаа</t>
  </si>
  <si>
    <t>Взнос в уставный капитал</t>
  </si>
  <si>
    <t>переданные полномочия по созданию и содержанию специализированной службы по погребению</t>
  </si>
  <si>
    <t xml:space="preserve">За 9 месяцев 2019 года процент исполнения по муниципальным программам Оричевского района составил 61,9 %, в том числе по средствам районного бюджета - 67,77%.    Менее 50% запланированных средств освоено по 3 муниципальным программам.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</si>
</sst>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4" fontId="1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65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165" fontId="5" fillId="0" borderId="11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34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0" borderId="11" xfId="0" applyFont="1" applyBorder="1" applyAlignment="1">
      <alignment horizontal="right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2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165" fontId="5" fillId="34" borderId="11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4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165" fontId="1" fillId="34" borderId="10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justify"/>
    </xf>
    <xf numFmtId="2" fontId="2" fillId="3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0" fontId="4" fillId="34" borderId="13" xfId="0" applyFont="1" applyFill="1" applyBorder="1" applyAlignment="1">
      <alignment wrapText="1"/>
    </xf>
    <xf numFmtId="165" fontId="5" fillId="34" borderId="13" xfId="0" applyNumberFormat="1" applyFont="1" applyFill="1" applyBorder="1" applyAlignment="1">
      <alignment horizontal="center" wrapText="1"/>
    </xf>
    <xf numFmtId="2" fontId="50" fillId="36" borderId="10" xfId="0" applyNumberFormat="1" applyFont="1" applyFill="1" applyBorder="1" applyAlignment="1">
      <alignment/>
    </xf>
    <xf numFmtId="2" fontId="50" fillId="36" borderId="1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justify"/>
    </xf>
    <xf numFmtId="2" fontId="4" fillId="34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 horizontal="right" wrapText="1"/>
    </xf>
    <xf numFmtId="0" fontId="5" fillId="34" borderId="13" xfId="0" applyFont="1" applyFill="1" applyBorder="1" applyAlignment="1">
      <alignment wrapText="1"/>
    </xf>
    <xf numFmtId="0" fontId="50" fillId="36" borderId="10" xfId="0" applyFont="1" applyFill="1" applyBorder="1" applyAlignment="1">
      <alignment/>
    </xf>
    <xf numFmtId="0" fontId="50" fillId="36" borderId="15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0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165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2" fontId="4" fillId="34" borderId="11" xfId="0" applyNumberFormat="1" applyFont="1" applyFill="1" applyBorder="1" applyAlignment="1">
      <alignment/>
    </xf>
    <xf numFmtId="0" fontId="51" fillId="0" borderId="10" xfId="0" applyFont="1" applyBorder="1" applyAlignment="1">
      <alignment horizontal="right" wrapText="1"/>
    </xf>
    <xf numFmtId="165" fontId="52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2" fontId="51" fillId="0" borderId="11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vertical="justify"/>
    </xf>
    <xf numFmtId="0" fontId="48" fillId="33" borderId="12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3"/>
  <sheetViews>
    <sheetView zoomScalePageLayoutView="0" workbookViewId="0" topLeftCell="A151">
      <selection activeCell="C10" sqref="C10"/>
    </sheetView>
  </sheetViews>
  <sheetFormatPr defaultColWidth="9.00390625" defaultRowHeight="12.75"/>
  <cols>
    <col min="1" max="1" width="7.125" style="76" customWidth="1"/>
    <col min="2" max="2" width="8.75390625" style="76" customWidth="1"/>
    <col min="3" max="3" width="43.125" style="76" customWidth="1"/>
    <col min="4" max="4" width="10.625" style="76" customWidth="1"/>
    <col min="5" max="5" width="12.00390625" style="76" customWidth="1"/>
    <col min="6" max="6" width="14.125" style="76" customWidth="1"/>
    <col min="7" max="7" width="13.00390625" style="76" customWidth="1"/>
    <col min="8" max="8" width="12.375" style="76" customWidth="1"/>
    <col min="9" max="16384" width="9.125" style="76" customWidth="1"/>
  </cols>
  <sheetData>
    <row r="1" s="16" customFormat="1" ht="12.75"/>
    <row r="2" s="16" customFormat="1" ht="12.75"/>
    <row r="3" spans="1:7" s="16" customFormat="1" ht="12.75">
      <c r="A3" s="134" t="s">
        <v>146</v>
      </c>
      <c r="B3" s="134"/>
      <c r="C3" s="134"/>
      <c r="D3" s="134"/>
      <c r="E3" s="134"/>
      <c r="F3" s="134"/>
      <c r="G3" s="134"/>
    </row>
    <row r="4" spans="1:7" s="16" customFormat="1" ht="12.75">
      <c r="A4" s="1"/>
      <c r="B4" s="1"/>
      <c r="C4" s="1"/>
      <c r="D4" s="1"/>
      <c r="E4" s="1"/>
      <c r="F4" s="1"/>
      <c r="G4" s="1"/>
    </row>
    <row r="5" spans="1:7" s="16" customFormat="1" ht="51">
      <c r="A5" s="2" t="s">
        <v>0</v>
      </c>
      <c r="B5" s="135" t="s">
        <v>1</v>
      </c>
      <c r="C5" s="136"/>
      <c r="D5" s="2" t="s">
        <v>46</v>
      </c>
      <c r="E5" s="2" t="s">
        <v>147</v>
      </c>
      <c r="F5" s="2" t="s">
        <v>148</v>
      </c>
      <c r="G5" s="2" t="s">
        <v>2</v>
      </c>
    </row>
    <row r="6" spans="1:7" s="16" customFormat="1" ht="30.75" customHeight="1">
      <c r="A6" s="130">
        <v>1</v>
      </c>
      <c r="B6" s="131" t="s">
        <v>62</v>
      </c>
      <c r="C6" s="132"/>
      <c r="D6" s="132"/>
      <c r="E6" s="132"/>
      <c r="F6" s="132"/>
      <c r="G6" s="133"/>
    </row>
    <row r="7" spans="1:7" s="16" customFormat="1" ht="63.75">
      <c r="A7" s="130"/>
      <c r="B7" s="3" t="s">
        <v>3</v>
      </c>
      <c r="C7" s="4" t="s">
        <v>43</v>
      </c>
      <c r="D7" s="25" t="s">
        <v>18</v>
      </c>
      <c r="E7" s="5">
        <v>16988.8</v>
      </c>
      <c r="F7" s="4">
        <v>7086.36</v>
      </c>
      <c r="G7" s="28">
        <f>F7/E7</f>
        <v>0.41711951403277453</v>
      </c>
    </row>
    <row r="8" spans="1:7" s="16" customFormat="1" ht="38.25">
      <c r="A8" s="130"/>
      <c r="B8" s="3" t="s">
        <v>4</v>
      </c>
      <c r="C8" s="4" t="s">
        <v>44</v>
      </c>
      <c r="D8" s="25" t="s">
        <v>18</v>
      </c>
      <c r="E8" s="5">
        <v>5138.1</v>
      </c>
      <c r="F8" s="4">
        <v>3033.96</v>
      </c>
      <c r="G8" s="28">
        <f aca="true" t="shared" si="0" ref="G8:G19">F8/E8</f>
        <v>0.5904828633152333</v>
      </c>
    </row>
    <row r="9" spans="1:7" s="16" customFormat="1" ht="25.5">
      <c r="A9" s="130"/>
      <c r="B9" s="3" t="s">
        <v>5</v>
      </c>
      <c r="C9" s="4" t="s">
        <v>103</v>
      </c>
      <c r="D9" s="25" t="s">
        <v>18</v>
      </c>
      <c r="E9" s="5">
        <v>1056</v>
      </c>
      <c r="F9" s="4">
        <v>540.13</v>
      </c>
      <c r="G9" s="28">
        <f t="shared" si="0"/>
        <v>0.5114867424242424</v>
      </c>
    </row>
    <row r="10" spans="1:7" s="16" customFormat="1" ht="63.75">
      <c r="A10" s="130"/>
      <c r="B10" s="3" t="s">
        <v>6</v>
      </c>
      <c r="C10" s="4" t="s">
        <v>45</v>
      </c>
      <c r="D10" s="25" t="s">
        <v>18</v>
      </c>
      <c r="E10" s="5">
        <v>0</v>
      </c>
      <c r="F10" s="4">
        <v>0</v>
      </c>
      <c r="G10" s="28"/>
    </row>
    <row r="11" spans="1:7" s="16" customFormat="1" ht="25.5">
      <c r="A11" s="130"/>
      <c r="B11" s="3" t="s">
        <v>7</v>
      </c>
      <c r="C11" s="4" t="s">
        <v>104</v>
      </c>
      <c r="D11" s="25" t="s">
        <v>18</v>
      </c>
      <c r="E11" s="5">
        <v>1.6</v>
      </c>
      <c r="F11" s="4">
        <v>0</v>
      </c>
      <c r="G11" s="28">
        <f t="shared" si="0"/>
        <v>0</v>
      </c>
    </row>
    <row r="12" spans="1:7" s="16" customFormat="1" ht="38.25">
      <c r="A12" s="130"/>
      <c r="B12" s="3" t="s">
        <v>8</v>
      </c>
      <c r="C12" s="4" t="s">
        <v>47</v>
      </c>
      <c r="D12" s="25" t="s">
        <v>18</v>
      </c>
      <c r="E12" s="5">
        <v>20</v>
      </c>
      <c r="F12" s="4">
        <v>6.1</v>
      </c>
      <c r="G12" s="28">
        <f t="shared" si="0"/>
        <v>0.305</v>
      </c>
    </row>
    <row r="13" spans="1:7" s="16" customFormat="1" ht="78.75" customHeight="1">
      <c r="A13" s="130"/>
      <c r="B13" s="3" t="s">
        <v>11</v>
      </c>
      <c r="C13" s="4" t="s">
        <v>48</v>
      </c>
      <c r="D13" s="25" t="s">
        <v>18</v>
      </c>
      <c r="E13" s="5">
        <v>0</v>
      </c>
      <c r="F13" s="4">
        <v>0</v>
      </c>
      <c r="G13" s="28"/>
    </row>
    <row r="14" spans="1:7" s="16" customFormat="1" ht="24.75" customHeight="1">
      <c r="A14" s="130"/>
      <c r="B14" s="3" t="s">
        <v>51</v>
      </c>
      <c r="C14" s="4" t="s">
        <v>49</v>
      </c>
      <c r="D14" s="25" t="s">
        <v>18</v>
      </c>
      <c r="E14" s="5"/>
      <c r="F14" s="5"/>
      <c r="G14" s="28" t="s">
        <v>52</v>
      </c>
    </row>
    <row r="15" spans="1:7" s="16" customFormat="1" ht="38.25" customHeight="1">
      <c r="A15" s="130"/>
      <c r="B15" s="3" t="s">
        <v>73</v>
      </c>
      <c r="C15" s="4" t="s">
        <v>50</v>
      </c>
      <c r="D15" s="25" t="s">
        <v>18</v>
      </c>
      <c r="E15" s="4">
        <v>120.7</v>
      </c>
      <c r="F15" s="4">
        <v>60.72</v>
      </c>
      <c r="G15" s="28">
        <f t="shared" si="0"/>
        <v>0.5030654515327257</v>
      </c>
    </row>
    <row r="16" spans="1:7" s="16" customFormat="1" ht="27" customHeight="1">
      <c r="A16" s="130"/>
      <c r="B16" s="3" t="s">
        <v>74</v>
      </c>
      <c r="C16" s="4" t="s">
        <v>132</v>
      </c>
      <c r="D16" s="25" t="s">
        <v>18</v>
      </c>
      <c r="E16" s="4">
        <v>2.6</v>
      </c>
      <c r="F16" s="4">
        <v>2.6</v>
      </c>
      <c r="G16" s="28">
        <f t="shared" si="0"/>
        <v>1</v>
      </c>
    </row>
    <row r="17" spans="1:7" s="16" customFormat="1" ht="27" customHeight="1">
      <c r="A17" s="130"/>
      <c r="B17" s="3" t="s">
        <v>75</v>
      </c>
      <c r="C17" s="4" t="s">
        <v>149</v>
      </c>
      <c r="D17" s="25" t="s">
        <v>18</v>
      </c>
      <c r="E17" s="4">
        <v>326</v>
      </c>
      <c r="F17" s="4">
        <v>10.79</v>
      </c>
      <c r="G17" s="28">
        <f t="shared" si="0"/>
        <v>0.03309815950920245</v>
      </c>
    </row>
    <row r="18" spans="1:7" s="16" customFormat="1" ht="38.25" customHeight="1">
      <c r="A18" s="130"/>
      <c r="B18" s="3" t="s">
        <v>75</v>
      </c>
      <c r="C18" s="4" t="s">
        <v>105</v>
      </c>
      <c r="D18" s="25" t="s">
        <v>18</v>
      </c>
      <c r="E18" s="4">
        <v>0</v>
      </c>
      <c r="F18" s="4">
        <v>0</v>
      </c>
      <c r="G18" s="28"/>
    </row>
    <row r="19" spans="1:7" s="16" customFormat="1" ht="24" customHeight="1">
      <c r="A19" s="130"/>
      <c r="B19" s="102"/>
      <c r="C19" s="27" t="s">
        <v>22</v>
      </c>
      <c r="D19" s="26" t="s">
        <v>18</v>
      </c>
      <c r="E19" s="27">
        <f>SUM(E7:E18)</f>
        <v>23653.8</v>
      </c>
      <c r="F19" s="27">
        <f>SUM(F7:F18)</f>
        <v>10740.66</v>
      </c>
      <c r="G19" s="29">
        <f t="shared" si="0"/>
        <v>0.4540775689318418</v>
      </c>
    </row>
    <row r="20" spans="1:7" s="16" customFormat="1" ht="12.75">
      <c r="A20" s="40"/>
      <c r="B20" s="110" t="s">
        <v>12</v>
      </c>
      <c r="C20" s="111"/>
      <c r="D20" s="6"/>
      <c r="E20" s="41">
        <f>SUM(E19)</f>
        <v>23653.8</v>
      </c>
      <c r="F20" s="41">
        <f>SUM(F19)</f>
        <v>10740.66</v>
      </c>
      <c r="G20" s="42">
        <f>F20/E20*100</f>
        <v>45.40775689318418</v>
      </c>
    </row>
    <row r="21" spans="1:7" s="16" customFormat="1" ht="18" customHeight="1">
      <c r="A21" s="130">
        <v>2</v>
      </c>
      <c r="B21" s="131" t="s">
        <v>96</v>
      </c>
      <c r="C21" s="132"/>
      <c r="D21" s="132"/>
      <c r="E21" s="132"/>
      <c r="F21" s="132"/>
      <c r="G21" s="133"/>
    </row>
    <row r="22" spans="1:7" s="16" customFormat="1" ht="21.75" customHeight="1">
      <c r="A22" s="130"/>
      <c r="B22" s="3" t="s">
        <v>3</v>
      </c>
      <c r="C22" s="7" t="s">
        <v>95</v>
      </c>
      <c r="D22" s="25" t="s">
        <v>17</v>
      </c>
      <c r="E22" s="5">
        <v>57256.27</v>
      </c>
      <c r="F22" s="5">
        <v>31288.7</v>
      </c>
      <c r="G22" s="28">
        <f>F22/E22</f>
        <v>0.5464676619695974</v>
      </c>
    </row>
    <row r="23" spans="1:7" s="16" customFormat="1" ht="21.75" customHeight="1">
      <c r="A23" s="130"/>
      <c r="B23" s="3"/>
      <c r="C23" s="7"/>
      <c r="D23" s="25" t="s">
        <v>34</v>
      </c>
      <c r="E23" s="5">
        <v>59400</v>
      </c>
      <c r="F23" s="5">
        <v>0</v>
      </c>
      <c r="G23" s="28">
        <f>F23/E23</f>
        <v>0</v>
      </c>
    </row>
    <row r="24" spans="1:7" s="16" customFormat="1" ht="21" customHeight="1">
      <c r="A24" s="130"/>
      <c r="B24" s="3"/>
      <c r="C24" s="7"/>
      <c r="D24" s="25" t="s">
        <v>18</v>
      </c>
      <c r="E24" s="5">
        <v>69455.17</v>
      </c>
      <c r="F24" s="5">
        <v>35963.47</v>
      </c>
      <c r="G24" s="28">
        <f aca="true" t="shared" si="1" ref="G24:G38">F24/E24</f>
        <v>0.5177939957529439</v>
      </c>
    </row>
    <row r="25" spans="1:7" s="16" customFormat="1" ht="21.75" customHeight="1">
      <c r="A25" s="130"/>
      <c r="B25" s="3" t="s">
        <v>4</v>
      </c>
      <c r="C25" s="7" t="s">
        <v>27</v>
      </c>
      <c r="D25" s="25" t="s">
        <v>17</v>
      </c>
      <c r="E25" s="5">
        <v>96215.69</v>
      </c>
      <c r="F25" s="5">
        <v>59092.11</v>
      </c>
      <c r="G25" s="28">
        <f t="shared" si="1"/>
        <v>0.6141629291438849</v>
      </c>
    </row>
    <row r="26" spans="1:7" s="16" customFormat="1" ht="21.75" customHeight="1">
      <c r="A26" s="130"/>
      <c r="B26" s="3"/>
      <c r="C26" s="7"/>
      <c r="D26" s="25" t="s">
        <v>34</v>
      </c>
      <c r="E26" s="5">
        <v>1164.3</v>
      </c>
      <c r="F26" s="5">
        <v>0</v>
      </c>
      <c r="G26" s="28">
        <f t="shared" si="1"/>
        <v>0</v>
      </c>
    </row>
    <row r="27" spans="1:7" s="16" customFormat="1" ht="20.25" customHeight="1">
      <c r="A27" s="130"/>
      <c r="B27" s="3"/>
      <c r="C27" s="7"/>
      <c r="D27" s="25" t="s">
        <v>18</v>
      </c>
      <c r="E27" s="5">
        <v>38444.03</v>
      </c>
      <c r="F27" s="5">
        <v>17268.52</v>
      </c>
      <c r="G27" s="28">
        <f t="shared" si="1"/>
        <v>0.4491859984502145</v>
      </c>
    </row>
    <row r="28" spans="1:7" s="16" customFormat="1" ht="45.75" customHeight="1">
      <c r="A28" s="130"/>
      <c r="B28" s="3" t="s">
        <v>5</v>
      </c>
      <c r="C28" s="7" t="s">
        <v>28</v>
      </c>
      <c r="D28" s="25" t="s">
        <v>17</v>
      </c>
      <c r="E28" s="5">
        <v>2517.01</v>
      </c>
      <c r="F28" s="5">
        <v>1805.91</v>
      </c>
      <c r="G28" s="28">
        <f t="shared" si="1"/>
        <v>0.7174822507657895</v>
      </c>
    </row>
    <row r="29" spans="1:7" s="16" customFormat="1" ht="21" customHeight="1">
      <c r="A29" s="130"/>
      <c r="B29" s="3"/>
      <c r="C29" s="7"/>
      <c r="D29" s="25" t="s">
        <v>18</v>
      </c>
      <c r="E29" s="5">
        <v>6574.09</v>
      </c>
      <c r="F29" s="5">
        <v>3661</v>
      </c>
      <c r="G29" s="28">
        <f t="shared" si="1"/>
        <v>0.5568831579731948</v>
      </c>
    </row>
    <row r="30" spans="1:7" s="16" customFormat="1" ht="32.25" customHeight="1">
      <c r="A30" s="130"/>
      <c r="B30" s="3" t="s">
        <v>6</v>
      </c>
      <c r="C30" s="7" t="s">
        <v>29</v>
      </c>
      <c r="D30" s="25" t="s">
        <v>17</v>
      </c>
      <c r="E30" s="5">
        <v>1116.31</v>
      </c>
      <c r="F30" s="5">
        <v>845</v>
      </c>
      <c r="G30" s="28">
        <f t="shared" si="1"/>
        <v>0.7569581926167462</v>
      </c>
    </row>
    <row r="31" spans="1:7" s="16" customFormat="1" ht="18" customHeight="1">
      <c r="A31" s="130"/>
      <c r="B31" s="3"/>
      <c r="C31" s="7"/>
      <c r="D31" s="25" t="s">
        <v>18</v>
      </c>
      <c r="E31" s="5">
        <v>6238.19</v>
      </c>
      <c r="F31" s="5">
        <v>2848.81</v>
      </c>
      <c r="G31" s="28">
        <f t="shared" si="1"/>
        <v>0.456672528409683</v>
      </c>
    </row>
    <row r="32" spans="1:7" s="16" customFormat="1" ht="23.25" customHeight="1">
      <c r="A32" s="130"/>
      <c r="B32" s="3" t="s">
        <v>7</v>
      </c>
      <c r="C32" s="7" t="s">
        <v>30</v>
      </c>
      <c r="D32" s="25" t="s">
        <v>17</v>
      </c>
      <c r="E32" s="5">
        <v>196.37</v>
      </c>
      <c r="F32" s="5">
        <v>148</v>
      </c>
      <c r="G32" s="28">
        <f t="shared" si="1"/>
        <v>0.7536792789122575</v>
      </c>
    </row>
    <row r="33" spans="1:7" s="16" customFormat="1" ht="21" customHeight="1">
      <c r="A33" s="130"/>
      <c r="B33" s="3"/>
      <c r="C33" s="7"/>
      <c r="D33" s="25" t="s">
        <v>18</v>
      </c>
      <c r="E33" s="5">
        <v>1181.47</v>
      </c>
      <c r="F33" s="5">
        <v>576.99</v>
      </c>
      <c r="G33" s="28">
        <f t="shared" si="1"/>
        <v>0.48836618788458447</v>
      </c>
    </row>
    <row r="34" spans="1:7" s="16" customFormat="1" ht="22.5">
      <c r="A34" s="130"/>
      <c r="B34" s="3" t="s">
        <v>8</v>
      </c>
      <c r="C34" s="7" t="s">
        <v>31</v>
      </c>
      <c r="D34" s="25" t="s">
        <v>17</v>
      </c>
      <c r="E34" s="5">
        <v>2666.05</v>
      </c>
      <c r="F34" s="5">
        <v>1431.2</v>
      </c>
      <c r="G34" s="28">
        <f t="shared" si="1"/>
        <v>0.5368241405825097</v>
      </c>
    </row>
    <row r="35" spans="1:7" s="16" customFormat="1" ht="22.5">
      <c r="A35" s="130"/>
      <c r="B35" s="3"/>
      <c r="C35" s="7"/>
      <c r="D35" s="25" t="s">
        <v>18</v>
      </c>
      <c r="E35" s="5">
        <v>1306.05</v>
      </c>
      <c r="F35" s="5">
        <v>788.9</v>
      </c>
      <c r="G35" s="28">
        <f t="shared" si="1"/>
        <v>0.6040350675701542</v>
      </c>
    </row>
    <row r="36" spans="1:7" s="16" customFormat="1" ht="22.5">
      <c r="A36" s="130"/>
      <c r="B36" s="102"/>
      <c r="C36" s="24" t="s">
        <v>22</v>
      </c>
      <c r="D36" s="26" t="s">
        <v>17</v>
      </c>
      <c r="E36" s="27">
        <f>E22+E25+E28+E30+E32+E34</f>
        <v>159967.69999999998</v>
      </c>
      <c r="F36" s="27">
        <f>F22+F25+F28+F30+F32+F34</f>
        <v>94610.92</v>
      </c>
      <c r="G36" s="29">
        <f t="shared" si="1"/>
        <v>0.5914376464748822</v>
      </c>
    </row>
    <row r="37" spans="1:7" s="16" customFormat="1" ht="22.5">
      <c r="A37" s="130"/>
      <c r="B37" s="102"/>
      <c r="C37" s="24"/>
      <c r="D37" s="26" t="s">
        <v>34</v>
      </c>
      <c r="E37" s="27">
        <f>E26+E23</f>
        <v>60564.3</v>
      </c>
      <c r="F37" s="27">
        <f>F26+F23</f>
        <v>0</v>
      </c>
      <c r="G37" s="29"/>
    </row>
    <row r="38" spans="1:7" s="16" customFormat="1" ht="22.5">
      <c r="A38" s="130"/>
      <c r="B38" s="102"/>
      <c r="C38" s="51"/>
      <c r="D38" s="26" t="s">
        <v>18</v>
      </c>
      <c r="E38" s="27">
        <f>E24+E27+E29+E31+E33+E35</f>
        <v>123199</v>
      </c>
      <c r="F38" s="27">
        <f>F24+F27+F29+F31+F33+F35</f>
        <v>61107.69</v>
      </c>
      <c r="G38" s="29">
        <f t="shared" si="1"/>
        <v>0.4960080033117152</v>
      </c>
    </row>
    <row r="39" spans="1:7" s="16" customFormat="1" ht="12.75">
      <c r="A39" s="40"/>
      <c r="B39" s="110" t="s">
        <v>12</v>
      </c>
      <c r="C39" s="111"/>
      <c r="D39" s="6"/>
      <c r="E39" s="6">
        <f>SUM(E36:E38)</f>
        <v>343731</v>
      </c>
      <c r="F39" s="6">
        <f>SUM(F36:F38)</f>
        <v>155718.61</v>
      </c>
      <c r="G39" s="42">
        <f>F39/E39*100</f>
        <v>45.30246326342401</v>
      </c>
    </row>
    <row r="40" spans="1:7" s="16" customFormat="1" ht="20.25" customHeight="1">
      <c r="A40" s="130">
        <v>3</v>
      </c>
      <c r="B40" s="131" t="s">
        <v>76</v>
      </c>
      <c r="C40" s="132"/>
      <c r="D40" s="132"/>
      <c r="E40" s="132"/>
      <c r="F40" s="132"/>
      <c r="G40" s="133"/>
    </row>
    <row r="41" spans="1:7" s="16" customFormat="1" ht="20.25" customHeight="1">
      <c r="A41" s="130"/>
      <c r="B41" s="3" t="s">
        <v>3</v>
      </c>
      <c r="C41" s="7" t="s">
        <v>117</v>
      </c>
      <c r="D41" s="25" t="s">
        <v>18</v>
      </c>
      <c r="E41" s="5">
        <v>3.5</v>
      </c>
      <c r="F41" s="5">
        <v>2</v>
      </c>
      <c r="G41" s="28">
        <f aca="true" t="shared" si="2" ref="G41:G49">F41/E41</f>
        <v>0.5714285714285714</v>
      </c>
    </row>
    <row r="42" spans="1:7" s="16" customFormat="1" ht="20.25" customHeight="1">
      <c r="A42" s="130"/>
      <c r="B42" s="3" t="s">
        <v>4</v>
      </c>
      <c r="C42" s="7" t="s">
        <v>118</v>
      </c>
      <c r="D42" s="25" t="s">
        <v>18</v>
      </c>
      <c r="E42" s="5">
        <v>8.8</v>
      </c>
      <c r="F42" s="5">
        <v>4.8</v>
      </c>
      <c r="G42" s="28">
        <f t="shared" si="2"/>
        <v>0.5454545454545454</v>
      </c>
    </row>
    <row r="43" spans="1:7" s="16" customFormat="1" ht="20.25" customHeight="1">
      <c r="A43" s="130"/>
      <c r="B43" s="3" t="s">
        <v>5</v>
      </c>
      <c r="C43" s="7" t="s">
        <v>119</v>
      </c>
      <c r="D43" s="25" t="s">
        <v>18</v>
      </c>
      <c r="E43" s="5">
        <v>1</v>
      </c>
      <c r="F43" s="5">
        <v>1</v>
      </c>
      <c r="G43" s="28">
        <f t="shared" si="2"/>
        <v>1</v>
      </c>
    </row>
    <row r="44" spans="1:7" s="16" customFormat="1" ht="20.25" customHeight="1">
      <c r="A44" s="130"/>
      <c r="B44" s="3" t="s">
        <v>6</v>
      </c>
      <c r="C44" s="7" t="s">
        <v>120</v>
      </c>
      <c r="D44" s="25" t="s">
        <v>18</v>
      </c>
      <c r="E44" s="5">
        <v>2.2</v>
      </c>
      <c r="F44" s="5">
        <v>0</v>
      </c>
      <c r="G44" s="28">
        <f t="shared" si="2"/>
        <v>0</v>
      </c>
    </row>
    <row r="45" spans="1:7" s="16" customFormat="1" ht="20.25" customHeight="1">
      <c r="A45" s="130"/>
      <c r="B45" s="3" t="s">
        <v>7</v>
      </c>
      <c r="C45" s="7" t="s">
        <v>121</v>
      </c>
      <c r="D45" s="25" t="s">
        <v>18</v>
      </c>
      <c r="E45" s="5">
        <v>6</v>
      </c>
      <c r="F45" s="5">
        <v>1</v>
      </c>
      <c r="G45" s="28">
        <f t="shared" si="2"/>
        <v>0.16666666666666666</v>
      </c>
    </row>
    <row r="46" spans="1:7" s="16" customFormat="1" ht="20.25" customHeight="1">
      <c r="A46" s="130"/>
      <c r="B46" s="3" t="s">
        <v>8</v>
      </c>
      <c r="C46" s="7" t="s">
        <v>122</v>
      </c>
      <c r="D46" s="25" t="s">
        <v>18</v>
      </c>
      <c r="E46" s="5">
        <v>3.5</v>
      </c>
      <c r="F46" s="5">
        <v>1.5</v>
      </c>
      <c r="G46" s="28">
        <f t="shared" si="2"/>
        <v>0.42857142857142855</v>
      </c>
    </row>
    <row r="47" spans="1:7" s="16" customFormat="1" ht="24" customHeight="1">
      <c r="A47" s="130"/>
      <c r="B47" s="3"/>
      <c r="C47" s="7" t="s">
        <v>33</v>
      </c>
      <c r="D47" s="25" t="s">
        <v>18</v>
      </c>
      <c r="E47" s="61">
        <v>31.752</v>
      </c>
      <c r="F47" s="5">
        <v>31.752</v>
      </c>
      <c r="G47" s="28">
        <f t="shared" si="2"/>
        <v>1</v>
      </c>
    </row>
    <row r="48" spans="1:7" s="16" customFormat="1" ht="20.25" customHeight="1">
      <c r="A48" s="130"/>
      <c r="B48" s="37"/>
      <c r="C48" s="37"/>
      <c r="D48" s="25" t="s">
        <v>17</v>
      </c>
      <c r="E48" s="61">
        <v>70.91463</v>
      </c>
      <c r="F48" s="5">
        <v>70.91463</v>
      </c>
      <c r="G48" s="28">
        <f t="shared" si="2"/>
        <v>1</v>
      </c>
    </row>
    <row r="49" spans="1:7" s="16" customFormat="1" ht="20.25" customHeight="1">
      <c r="A49" s="130"/>
      <c r="B49" s="37"/>
      <c r="C49" s="37"/>
      <c r="D49" s="25" t="s">
        <v>34</v>
      </c>
      <c r="E49" s="62">
        <v>250.13337</v>
      </c>
      <c r="F49" s="5">
        <v>250.13337</v>
      </c>
      <c r="G49" s="28">
        <f t="shared" si="2"/>
        <v>1</v>
      </c>
    </row>
    <row r="50" spans="1:7" s="16" customFormat="1" ht="20.25" customHeight="1">
      <c r="A50" s="130"/>
      <c r="B50" s="37"/>
      <c r="C50" s="37"/>
      <c r="D50" s="25" t="s">
        <v>35</v>
      </c>
      <c r="E50" s="36"/>
      <c r="G50" s="28"/>
    </row>
    <row r="51" spans="1:7" s="16" customFormat="1" ht="20.25" customHeight="1">
      <c r="A51" s="130"/>
      <c r="B51" s="38"/>
      <c r="C51" s="24" t="s">
        <v>22</v>
      </c>
      <c r="D51" s="26" t="s">
        <v>34</v>
      </c>
      <c r="E51" s="39">
        <f>E49</f>
        <v>250.13337</v>
      </c>
      <c r="F51" s="39">
        <f>F49</f>
        <v>250.13337</v>
      </c>
      <c r="G51" s="29">
        <f>F51/E51</f>
        <v>1</v>
      </c>
    </row>
    <row r="52" spans="1:7" s="16" customFormat="1" ht="20.25" customHeight="1">
      <c r="A52" s="130"/>
      <c r="B52" s="38"/>
      <c r="C52" s="38"/>
      <c r="D52" s="26" t="s">
        <v>17</v>
      </c>
      <c r="E52" s="39">
        <f>E48</f>
        <v>70.91463</v>
      </c>
      <c r="F52" s="39">
        <f>F48</f>
        <v>70.91463</v>
      </c>
      <c r="G52" s="29">
        <f>F52/E52</f>
        <v>1</v>
      </c>
    </row>
    <row r="53" spans="1:7" s="16" customFormat="1" ht="20.25" customHeight="1">
      <c r="A53" s="130"/>
      <c r="B53" s="38"/>
      <c r="C53" s="38"/>
      <c r="D53" s="26" t="s">
        <v>18</v>
      </c>
      <c r="E53" s="39">
        <f>SUM(E41:E47)</f>
        <v>56.751999999999995</v>
      </c>
      <c r="F53" s="39">
        <f>SUM(F41:F47)</f>
        <v>42.052</v>
      </c>
      <c r="G53" s="29">
        <f>F53/E53</f>
        <v>0.7409782915139556</v>
      </c>
    </row>
    <row r="54" spans="1:7" s="16" customFormat="1" ht="20.25" customHeight="1">
      <c r="A54" s="130"/>
      <c r="B54" s="38"/>
      <c r="C54" s="38"/>
      <c r="D54" s="26" t="s">
        <v>35</v>
      </c>
      <c r="E54" s="39">
        <f>E50</f>
        <v>0</v>
      </c>
      <c r="F54" s="39">
        <f>F50</f>
        <v>0</v>
      </c>
      <c r="G54" s="29"/>
    </row>
    <row r="55" spans="1:7" s="16" customFormat="1" ht="12.75">
      <c r="A55" s="40"/>
      <c r="B55" s="110" t="s">
        <v>12</v>
      </c>
      <c r="C55" s="111"/>
      <c r="D55" s="6"/>
      <c r="E55" s="41">
        <f>SUM(E51:E54)</f>
        <v>377.8</v>
      </c>
      <c r="F55" s="41">
        <f>SUM(F51:F54)</f>
        <v>363.1</v>
      </c>
      <c r="G55" s="42">
        <f>F55/E55*100</f>
        <v>96.10905240868185</v>
      </c>
    </row>
    <row r="56" spans="1:7" s="16" customFormat="1" ht="17.25" customHeight="1">
      <c r="A56" s="121">
        <v>4</v>
      </c>
      <c r="B56" s="131" t="s">
        <v>63</v>
      </c>
      <c r="C56" s="132"/>
      <c r="D56" s="132"/>
      <c r="E56" s="132"/>
      <c r="F56" s="132"/>
      <c r="G56" s="133"/>
    </row>
    <row r="57" spans="1:7" s="16" customFormat="1" ht="23.25" customHeight="1">
      <c r="A57" s="122"/>
      <c r="B57" s="3" t="s">
        <v>3</v>
      </c>
      <c r="C57" s="7" t="s">
        <v>23</v>
      </c>
      <c r="D57" s="25" t="s">
        <v>17</v>
      </c>
      <c r="E57" s="5">
        <v>9518.85</v>
      </c>
      <c r="F57" s="8">
        <v>5786.7</v>
      </c>
      <c r="G57" s="28">
        <f>F57/E57</f>
        <v>0.6079200743787326</v>
      </c>
    </row>
    <row r="58" spans="1:7" s="16" customFormat="1" ht="24" customHeight="1">
      <c r="A58" s="122"/>
      <c r="B58" s="3"/>
      <c r="C58" s="7"/>
      <c r="D58" s="25" t="s">
        <v>18</v>
      </c>
      <c r="E58" s="5">
        <v>20543.68</v>
      </c>
      <c r="F58" s="8">
        <v>10034.7</v>
      </c>
      <c r="G58" s="28">
        <f aca="true" t="shared" si="3" ref="G58:G74">F58/E58</f>
        <v>0.48845679060421504</v>
      </c>
    </row>
    <row r="59" spans="1:7" s="16" customFormat="1" ht="24" customHeight="1">
      <c r="A59" s="122"/>
      <c r="B59" s="3"/>
      <c r="C59" s="7"/>
      <c r="D59" s="25" t="s">
        <v>34</v>
      </c>
      <c r="E59" s="5"/>
      <c r="F59" s="8"/>
      <c r="G59" s="28"/>
    </row>
    <row r="60" spans="1:7" s="16" customFormat="1" ht="24" customHeight="1">
      <c r="A60" s="122"/>
      <c r="B60" s="3" t="s">
        <v>4</v>
      </c>
      <c r="C60" s="7" t="s">
        <v>24</v>
      </c>
      <c r="D60" s="25" t="s">
        <v>17</v>
      </c>
      <c r="E60" s="5">
        <v>337.43</v>
      </c>
      <c r="F60" s="8">
        <v>140.9</v>
      </c>
      <c r="G60" s="28">
        <f t="shared" si="3"/>
        <v>0.41756808819607033</v>
      </c>
    </row>
    <row r="61" spans="1:7" s="16" customFormat="1" ht="24" customHeight="1">
      <c r="A61" s="122"/>
      <c r="B61" s="3"/>
      <c r="C61" s="7"/>
      <c r="D61" s="25" t="s">
        <v>18</v>
      </c>
      <c r="E61" s="5">
        <v>978.57</v>
      </c>
      <c r="F61" s="8">
        <v>470.6</v>
      </c>
      <c r="G61" s="28">
        <f t="shared" si="3"/>
        <v>0.4809058115413307</v>
      </c>
    </row>
    <row r="62" spans="1:7" s="16" customFormat="1" ht="24" customHeight="1">
      <c r="A62" s="122"/>
      <c r="B62" s="3" t="s">
        <v>5</v>
      </c>
      <c r="C62" s="7" t="s">
        <v>25</v>
      </c>
      <c r="D62" s="25" t="s">
        <v>17</v>
      </c>
      <c r="E62" s="5">
        <v>3558.18</v>
      </c>
      <c r="F62" s="8">
        <v>1751.93</v>
      </c>
      <c r="G62" s="28">
        <f t="shared" si="3"/>
        <v>0.49236688419360464</v>
      </c>
    </row>
    <row r="63" spans="1:7" s="16" customFormat="1" ht="24" customHeight="1">
      <c r="A63" s="122"/>
      <c r="B63" s="3"/>
      <c r="C63" s="7"/>
      <c r="D63" s="25" t="s">
        <v>18</v>
      </c>
      <c r="E63" s="5">
        <v>9918.94</v>
      </c>
      <c r="F63" s="8">
        <v>5110.67</v>
      </c>
      <c r="G63" s="28">
        <f t="shared" si="3"/>
        <v>0.5152435643324791</v>
      </c>
    </row>
    <row r="64" spans="1:7" s="16" customFormat="1" ht="24" customHeight="1">
      <c r="A64" s="122"/>
      <c r="B64" s="3" t="s">
        <v>6</v>
      </c>
      <c r="C64" s="7" t="s">
        <v>26</v>
      </c>
      <c r="D64" s="25" t="s">
        <v>17</v>
      </c>
      <c r="E64" s="5">
        <v>360.91</v>
      </c>
      <c r="F64" s="8">
        <v>173.9</v>
      </c>
      <c r="G64" s="28">
        <f t="shared" si="3"/>
        <v>0.48183757723532183</v>
      </c>
    </row>
    <row r="65" spans="1:7" s="16" customFormat="1" ht="24" customHeight="1">
      <c r="A65" s="122"/>
      <c r="B65" s="3"/>
      <c r="C65" s="7"/>
      <c r="D65" s="25" t="s">
        <v>18</v>
      </c>
      <c r="E65" s="5">
        <v>2134.02</v>
      </c>
      <c r="F65" s="8">
        <v>1003.5</v>
      </c>
      <c r="G65" s="28">
        <f t="shared" si="3"/>
        <v>0.47023926673601935</v>
      </c>
    </row>
    <row r="66" spans="1:7" s="16" customFormat="1" ht="24" customHeight="1">
      <c r="A66" s="122"/>
      <c r="B66" s="3" t="s">
        <v>7</v>
      </c>
      <c r="C66" s="7" t="s">
        <v>64</v>
      </c>
      <c r="D66" s="25" t="s">
        <v>17</v>
      </c>
      <c r="E66" s="5">
        <v>343.12</v>
      </c>
      <c r="F66" s="8">
        <v>200.3</v>
      </c>
      <c r="G66" s="28">
        <f t="shared" si="3"/>
        <v>0.5837607833993939</v>
      </c>
    </row>
    <row r="67" spans="1:7" s="16" customFormat="1" ht="24" customHeight="1">
      <c r="A67" s="122"/>
      <c r="B67" s="3"/>
      <c r="C67" s="7"/>
      <c r="D67" s="25" t="s">
        <v>34</v>
      </c>
      <c r="E67" s="5"/>
      <c r="F67" s="8"/>
      <c r="G67" s="28"/>
    </row>
    <row r="68" spans="1:7" s="16" customFormat="1" ht="24" customHeight="1">
      <c r="A68" s="122"/>
      <c r="B68" s="36"/>
      <c r="D68" s="25" t="s">
        <v>18</v>
      </c>
      <c r="E68" s="5">
        <v>1216.47</v>
      </c>
      <c r="F68" s="8">
        <v>614.1</v>
      </c>
      <c r="G68" s="28">
        <f>F68/E68</f>
        <v>0.5048213272830403</v>
      </c>
    </row>
    <row r="69" spans="1:7" s="16" customFormat="1" ht="24" customHeight="1">
      <c r="A69" s="122"/>
      <c r="B69" s="3" t="s">
        <v>8</v>
      </c>
      <c r="C69" s="7" t="s">
        <v>65</v>
      </c>
      <c r="D69" s="25" t="s">
        <v>17</v>
      </c>
      <c r="E69" s="5">
        <v>887.68</v>
      </c>
      <c r="F69" s="8">
        <v>427.8</v>
      </c>
      <c r="G69" s="28">
        <f>F69/E69</f>
        <v>0.4819304253785148</v>
      </c>
    </row>
    <row r="70" spans="1:7" s="16" customFormat="1" ht="24" customHeight="1">
      <c r="A70" s="122"/>
      <c r="B70" s="3"/>
      <c r="C70" s="7"/>
      <c r="D70" s="25" t="s">
        <v>18</v>
      </c>
      <c r="E70" s="8">
        <v>4251.33</v>
      </c>
      <c r="F70" s="8">
        <v>2177.9</v>
      </c>
      <c r="G70" s="28">
        <f>F70/E70</f>
        <v>0.5122867432074198</v>
      </c>
    </row>
    <row r="71" spans="1:7" s="16" customFormat="1" ht="27" customHeight="1">
      <c r="A71" s="122"/>
      <c r="B71" s="68"/>
      <c r="C71" s="24" t="s">
        <v>22</v>
      </c>
      <c r="D71" s="26" t="s">
        <v>17</v>
      </c>
      <c r="E71" s="27">
        <f>E57+E60+E62+E64+E66+E69</f>
        <v>15006.170000000002</v>
      </c>
      <c r="F71" s="27">
        <f>F57+F60+F62+F64+F66+F69</f>
        <v>8481.529999999999</v>
      </c>
      <c r="G71" s="29">
        <f t="shared" si="3"/>
        <v>0.5652028465624471</v>
      </c>
    </row>
    <row r="72" spans="1:7" s="16" customFormat="1" ht="27" customHeight="1">
      <c r="A72" s="122"/>
      <c r="B72" s="69"/>
      <c r="C72" s="70"/>
      <c r="D72" s="26" t="s">
        <v>34</v>
      </c>
      <c r="E72" s="27">
        <f>E67+E59</f>
        <v>0</v>
      </c>
      <c r="F72" s="27">
        <f>F67+F59</f>
        <v>0</v>
      </c>
      <c r="G72" s="29" t="e">
        <f t="shared" si="3"/>
        <v>#DIV/0!</v>
      </c>
    </row>
    <row r="73" spans="1:7" s="16" customFormat="1" ht="21" customHeight="1">
      <c r="A73" s="123"/>
      <c r="B73" s="71"/>
      <c r="C73" s="72"/>
      <c r="D73" s="26" t="s">
        <v>18</v>
      </c>
      <c r="E73" s="73">
        <f>E58+E61+E63+E65+E68+E70</f>
        <v>39043.01</v>
      </c>
      <c r="F73" s="73">
        <f>F58+F61+F63+F65+F68+F70</f>
        <v>19411.47</v>
      </c>
      <c r="G73" s="29">
        <f t="shared" si="3"/>
        <v>0.4971816978250396</v>
      </c>
    </row>
    <row r="74" spans="1:7" s="16" customFormat="1" ht="12.75">
      <c r="A74" s="6"/>
      <c r="B74" s="110" t="s">
        <v>12</v>
      </c>
      <c r="C74" s="111"/>
      <c r="D74" s="58"/>
      <c r="E74" s="74">
        <f>SUM(E71:E73)</f>
        <v>54049.18000000001</v>
      </c>
      <c r="F74" s="74">
        <f>SUM(F71:F73)</f>
        <v>27893</v>
      </c>
      <c r="G74" s="75">
        <f t="shared" si="3"/>
        <v>0.5160670337644344</v>
      </c>
    </row>
    <row r="75" spans="1:7" s="16" customFormat="1" ht="25.5" customHeight="1">
      <c r="A75" s="121">
        <v>5</v>
      </c>
      <c r="B75" s="119" t="s">
        <v>13</v>
      </c>
      <c r="C75" s="119"/>
      <c r="D75" s="119"/>
      <c r="E75" s="119"/>
      <c r="F75" s="119"/>
      <c r="G75" s="119"/>
    </row>
    <row r="76" spans="1:7" s="16" customFormat="1" ht="25.5" customHeight="1">
      <c r="A76" s="122"/>
      <c r="B76" s="3">
        <v>1</v>
      </c>
      <c r="C76" s="7" t="s">
        <v>115</v>
      </c>
      <c r="D76" s="25" t="s">
        <v>18</v>
      </c>
      <c r="E76" s="5">
        <v>18467.21</v>
      </c>
      <c r="F76" s="5">
        <v>11744.2</v>
      </c>
      <c r="G76" s="28">
        <f aca="true" t="shared" si="4" ref="G76:G81">F76/E76</f>
        <v>0.6359487978963797</v>
      </c>
    </row>
    <row r="77" spans="1:7" s="16" customFormat="1" ht="25.5" customHeight="1">
      <c r="A77" s="122"/>
      <c r="B77" s="3"/>
      <c r="C77" s="7"/>
      <c r="D77" s="25" t="s">
        <v>17</v>
      </c>
      <c r="E77" s="5">
        <v>6653.09</v>
      </c>
      <c r="F77" s="5">
        <v>3055.2</v>
      </c>
      <c r="G77" s="28">
        <f t="shared" si="4"/>
        <v>0.45921519173797437</v>
      </c>
    </row>
    <row r="78" spans="1:7" s="16" customFormat="1" ht="25.5" customHeight="1">
      <c r="A78" s="122"/>
      <c r="B78" s="3">
        <v>4</v>
      </c>
      <c r="C78" s="7" t="s">
        <v>116</v>
      </c>
      <c r="D78" s="25" t="s">
        <v>17</v>
      </c>
      <c r="E78" s="5">
        <v>1877</v>
      </c>
      <c r="F78" s="5">
        <v>797.1</v>
      </c>
      <c r="G78" s="28">
        <f t="shared" si="4"/>
        <v>0.4246670218433671</v>
      </c>
    </row>
    <row r="79" spans="1:7" s="16" customFormat="1" ht="25.5" customHeight="1">
      <c r="A79" s="122"/>
      <c r="B79" s="3"/>
      <c r="C79" s="7"/>
      <c r="D79" s="25"/>
      <c r="E79" s="5"/>
      <c r="F79" s="5"/>
      <c r="G79" s="28"/>
    </row>
    <row r="80" spans="1:7" s="16" customFormat="1" ht="22.5">
      <c r="A80" s="122"/>
      <c r="B80" s="44"/>
      <c r="C80" s="24" t="s">
        <v>22</v>
      </c>
      <c r="D80" s="26" t="s">
        <v>17</v>
      </c>
      <c r="E80" s="27">
        <f>E77+E78</f>
        <v>8530.09</v>
      </c>
      <c r="F80" s="27">
        <f>F77+F78</f>
        <v>3852.2999999999997</v>
      </c>
      <c r="G80" s="29">
        <f t="shared" si="4"/>
        <v>0.4516130544929772</v>
      </c>
    </row>
    <row r="81" spans="1:7" s="16" customFormat="1" ht="22.5">
      <c r="A81" s="122"/>
      <c r="B81" s="44"/>
      <c r="C81" s="51"/>
      <c r="D81" s="26" t="s">
        <v>18</v>
      </c>
      <c r="E81" s="27">
        <f>E76+E79</f>
        <v>18467.21</v>
      </c>
      <c r="F81" s="27">
        <f>F76+F79</f>
        <v>11744.2</v>
      </c>
      <c r="G81" s="29">
        <f t="shared" si="4"/>
        <v>0.6359487978963797</v>
      </c>
    </row>
    <row r="82" spans="1:7" s="16" customFormat="1" ht="12.75">
      <c r="A82" s="9"/>
      <c r="B82" s="110" t="s">
        <v>12</v>
      </c>
      <c r="C82" s="111"/>
      <c r="D82" s="10"/>
      <c r="E82" s="74">
        <f>SUM(E80:E81)</f>
        <v>26997.3</v>
      </c>
      <c r="F82" s="74">
        <f>SUM(F80:F81)</f>
        <v>15596.5</v>
      </c>
      <c r="G82" s="41">
        <f>F82/E82*100</f>
        <v>57.77059187400222</v>
      </c>
    </row>
    <row r="83" spans="1:7" s="16" customFormat="1" ht="19.5" customHeight="1">
      <c r="A83" s="128">
        <v>6</v>
      </c>
      <c r="B83" s="119" t="s">
        <v>66</v>
      </c>
      <c r="C83" s="119"/>
      <c r="D83" s="119"/>
      <c r="E83" s="119"/>
      <c r="F83" s="119"/>
      <c r="G83" s="119"/>
    </row>
    <row r="84" spans="1:7" s="16" customFormat="1" ht="22.5">
      <c r="A84" s="129"/>
      <c r="B84" s="82">
        <v>1</v>
      </c>
      <c r="C84" s="13" t="s">
        <v>112</v>
      </c>
      <c r="D84" s="7" t="s">
        <v>18</v>
      </c>
      <c r="E84" s="83">
        <v>5</v>
      </c>
      <c r="F84" s="83">
        <v>5</v>
      </c>
      <c r="G84" s="23">
        <f aca="true" t="shared" si="5" ref="G84:G103">F84/E84</f>
        <v>1</v>
      </c>
    </row>
    <row r="85" spans="1:7" s="16" customFormat="1" ht="22.5" customHeight="1">
      <c r="A85" s="129"/>
      <c r="B85" s="82">
        <v>2</v>
      </c>
      <c r="C85" s="13" t="s">
        <v>113</v>
      </c>
      <c r="D85" s="7" t="s">
        <v>18</v>
      </c>
      <c r="E85" s="84">
        <v>19.01</v>
      </c>
      <c r="F85" s="84">
        <v>19.01</v>
      </c>
      <c r="G85" s="23">
        <f t="shared" si="5"/>
        <v>1</v>
      </c>
    </row>
    <row r="86" spans="1:7" s="16" customFormat="1" ht="27" customHeight="1">
      <c r="A86" s="129"/>
      <c r="B86" s="82">
        <v>3</v>
      </c>
      <c r="C86" s="13" t="s">
        <v>153</v>
      </c>
      <c r="D86" s="7" t="s">
        <v>18</v>
      </c>
      <c r="E86" s="84">
        <v>6.6645</v>
      </c>
      <c r="F86" s="84">
        <v>6.6645</v>
      </c>
      <c r="G86" s="23">
        <f t="shared" si="5"/>
        <v>1</v>
      </c>
    </row>
    <row r="87" spans="1:7" s="16" customFormat="1" ht="22.5">
      <c r="A87" s="129"/>
      <c r="B87" s="82">
        <v>4</v>
      </c>
      <c r="C87" s="7" t="s">
        <v>157</v>
      </c>
      <c r="D87" s="7" t="s">
        <v>18</v>
      </c>
      <c r="E87" s="83">
        <v>10</v>
      </c>
      <c r="F87" s="83">
        <v>0</v>
      </c>
      <c r="G87" s="23">
        <f t="shared" si="5"/>
        <v>0</v>
      </c>
    </row>
    <row r="88" spans="1:7" s="16" customFormat="1" ht="22.5">
      <c r="A88" s="129"/>
      <c r="B88" s="82">
        <v>5</v>
      </c>
      <c r="C88" s="7" t="s">
        <v>130</v>
      </c>
      <c r="D88" s="7" t="s">
        <v>18</v>
      </c>
      <c r="E88" s="83">
        <v>2</v>
      </c>
      <c r="F88" s="83">
        <v>2</v>
      </c>
      <c r="G88" s="23">
        <f t="shared" si="5"/>
        <v>1</v>
      </c>
    </row>
    <row r="89" spans="1:7" s="16" customFormat="1" ht="22.5">
      <c r="A89" s="129"/>
      <c r="B89" s="82">
        <v>6</v>
      </c>
      <c r="C89" s="7" t="s">
        <v>158</v>
      </c>
      <c r="D89" s="7" t="s">
        <v>18</v>
      </c>
      <c r="E89" s="83">
        <v>3</v>
      </c>
      <c r="F89" s="83">
        <v>3</v>
      </c>
      <c r="G89" s="23">
        <f t="shared" si="5"/>
        <v>1</v>
      </c>
    </row>
    <row r="90" spans="1:7" s="16" customFormat="1" ht="22.5">
      <c r="A90" s="129"/>
      <c r="B90" s="82">
        <v>7</v>
      </c>
      <c r="C90" s="7" t="s">
        <v>114</v>
      </c>
      <c r="D90" s="7" t="s">
        <v>18</v>
      </c>
      <c r="E90" s="83">
        <v>3</v>
      </c>
      <c r="F90" s="83">
        <v>3</v>
      </c>
      <c r="G90" s="23">
        <f t="shared" si="5"/>
        <v>1</v>
      </c>
    </row>
    <row r="91" spans="1:7" s="16" customFormat="1" ht="22.5">
      <c r="A91" s="129"/>
      <c r="B91" s="82">
        <v>8</v>
      </c>
      <c r="C91" s="7" t="s">
        <v>156</v>
      </c>
      <c r="D91" s="7" t="s">
        <v>18</v>
      </c>
      <c r="E91" s="83">
        <v>17.8</v>
      </c>
      <c r="F91" s="83">
        <v>17.8</v>
      </c>
      <c r="G91" s="23">
        <f t="shared" si="5"/>
        <v>1</v>
      </c>
    </row>
    <row r="92" spans="1:7" s="16" customFormat="1" ht="22.5">
      <c r="A92" s="129"/>
      <c r="B92" s="82">
        <v>9</v>
      </c>
      <c r="C92" s="7" t="s">
        <v>145</v>
      </c>
      <c r="D92" s="7" t="s">
        <v>18</v>
      </c>
      <c r="E92" s="83">
        <v>6</v>
      </c>
      <c r="F92" s="83">
        <v>0</v>
      </c>
      <c r="G92" s="23">
        <f t="shared" si="5"/>
        <v>0</v>
      </c>
    </row>
    <row r="93" spans="1:7" s="16" customFormat="1" ht="22.5">
      <c r="A93" s="129"/>
      <c r="B93" s="82">
        <v>10</v>
      </c>
      <c r="C93" s="7" t="s">
        <v>155</v>
      </c>
      <c r="D93" s="7" t="s">
        <v>18</v>
      </c>
      <c r="E93" s="83">
        <v>20</v>
      </c>
      <c r="F93" s="83">
        <v>0</v>
      </c>
      <c r="G93" s="23">
        <f t="shared" si="5"/>
        <v>0</v>
      </c>
    </row>
    <row r="94" spans="1:7" s="16" customFormat="1" ht="22.5">
      <c r="A94" s="129"/>
      <c r="B94" s="82">
        <v>11</v>
      </c>
      <c r="C94" s="7" t="s">
        <v>159</v>
      </c>
      <c r="D94" s="7" t="s">
        <v>18</v>
      </c>
      <c r="E94" s="83">
        <v>15.24</v>
      </c>
      <c r="F94" s="83">
        <v>15.24</v>
      </c>
      <c r="G94" s="23">
        <f t="shared" si="5"/>
        <v>1</v>
      </c>
    </row>
    <row r="95" spans="1:7" s="16" customFormat="1" ht="22.5">
      <c r="A95" s="129"/>
      <c r="B95" s="82">
        <v>12</v>
      </c>
      <c r="C95" s="7" t="s">
        <v>160</v>
      </c>
      <c r="D95" s="22" t="s">
        <v>18</v>
      </c>
      <c r="E95" s="83">
        <v>21.36</v>
      </c>
      <c r="F95" s="65">
        <v>21.36</v>
      </c>
      <c r="G95" s="23">
        <f t="shared" si="5"/>
        <v>1</v>
      </c>
    </row>
    <row r="96" spans="1:7" s="16" customFormat="1" ht="22.5">
      <c r="A96" s="129"/>
      <c r="B96" s="82">
        <v>13</v>
      </c>
      <c r="C96" s="7" t="s">
        <v>136</v>
      </c>
      <c r="D96" s="22" t="s">
        <v>18</v>
      </c>
      <c r="E96" s="83">
        <v>2.5</v>
      </c>
      <c r="F96" s="65">
        <v>0</v>
      </c>
      <c r="G96" s="23">
        <f t="shared" si="5"/>
        <v>0</v>
      </c>
    </row>
    <row r="97" spans="1:7" s="16" customFormat="1" ht="22.5">
      <c r="A97" s="129"/>
      <c r="B97" s="82">
        <v>14</v>
      </c>
      <c r="C97" s="7" t="s">
        <v>152</v>
      </c>
      <c r="D97" s="22" t="s">
        <v>18</v>
      </c>
      <c r="E97" s="83">
        <v>2.4</v>
      </c>
      <c r="F97" s="65">
        <v>2.4</v>
      </c>
      <c r="G97" s="23">
        <f t="shared" si="5"/>
        <v>1</v>
      </c>
    </row>
    <row r="98" spans="1:7" s="16" customFormat="1" ht="22.5">
      <c r="A98" s="129"/>
      <c r="B98" s="82">
        <v>15</v>
      </c>
      <c r="C98" s="7" t="s">
        <v>161</v>
      </c>
      <c r="D98" s="22" t="s">
        <v>18</v>
      </c>
      <c r="E98" s="83">
        <v>6</v>
      </c>
      <c r="F98" s="65">
        <v>5</v>
      </c>
      <c r="G98" s="23">
        <f t="shared" si="5"/>
        <v>0.8333333333333334</v>
      </c>
    </row>
    <row r="99" spans="1:7" s="16" customFormat="1" ht="22.5">
      <c r="A99" s="129"/>
      <c r="B99" s="82">
        <v>17</v>
      </c>
      <c r="C99" s="7" t="s">
        <v>154</v>
      </c>
      <c r="D99" s="22" t="s">
        <v>18</v>
      </c>
      <c r="E99" s="83">
        <v>12</v>
      </c>
      <c r="F99" s="65">
        <v>12</v>
      </c>
      <c r="G99" s="23">
        <f t="shared" si="5"/>
        <v>1</v>
      </c>
    </row>
    <row r="100" spans="1:7" s="16" customFormat="1" ht="22.5">
      <c r="A100" s="129"/>
      <c r="B100" s="82">
        <v>19</v>
      </c>
      <c r="C100" s="7" t="s">
        <v>131</v>
      </c>
      <c r="D100" s="22" t="s">
        <v>18</v>
      </c>
      <c r="E100" s="83">
        <v>3.5</v>
      </c>
      <c r="F100" s="65">
        <v>0</v>
      </c>
      <c r="G100" s="23">
        <f t="shared" si="5"/>
        <v>0</v>
      </c>
    </row>
    <row r="101" spans="1:7" s="16" customFormat="1" ht="22.5">
      <c r="A101" s="129"/>
      <c r="B101" s="82">
        <v>20</v>
      </c>
      <c r="C101" s="7" t="s">
        <v>134</v>
      </c>
      <c r="D101" s="22" t="s">
        <v>18</v>
      </c>
      <c r="E101" s="83">
        <v>1</v>
      </c>
      <c r="F101" s="65">
        <v>1</v>
      </c>
      <c r="G101" s="23">
        <f t="shared" si="5"/>
        <v>1</v>
      </c>
    </row>
    <row r="102" spans="1:7" s="16" customFormat="1" ht="22.5">
      <c r="A102" s="129"/>
      <c r="B102" s="82">
        <v>21</v>
      </c>
      <c r="C102" s="7" t="s">
        <v>135</v>
      </c>
      <c r="D102" s="22" t="s">
        <v>18</v>
      </c>
      <c r="E102" s="83">
        <v>3.5</v>
      </c>
      <c r="F102" s="65">
        <v>0</v>
      </c>
      <c r="G102" s="23">
        <f t="shared" si="5"/>
        <v>0</v>
      </c>
    </row>
    <row r="103" spans="1:7" s="16" customFormat="1" ht="22.5">
      <c r="A103" s="129"/>
      <c r="B103" s="82">
        <v>23</v>
      </c>
      <c r="C103" s="7" t="s">
        <v>151</v>
      </c>
      <c r="D103" s="22" t="s">
        <v>18</v>
      </c>
      <c r="E103" s="83">
        <v>9.995</v>
      </c>
      <c r="F103" s="65">
        <v>7</v>
      </c>
      <c r="G103" s="23">
        <f t="shared" si="5"/>
        <v>0.7003501750875438</v>
      </c>
    </row>
    <row r="104" spans="1:7" s="16" customFormat="1" ht="22.5">
      <c r="A104" s="129"/>
      <c r="B104" s="82">
        <v>24</v>
      </c>
      <c r="C104" s="22" t="s">
        <v>150</v>
      </c>
      <c r="D104" s="22" t="s">
        <v>18</v>
      </c>
      <c r="E104" s="65">
        <v>10</v>
      </c>
      <c r="F104" s="65">
        <v>4</v>
      </c>
      <c r="G104" s="23">
        <f aca="true" t="shared" si="6" ref="G104:G109">F104/E104</f>
        <v>0.4</v>
      </c>
    </row>
    <row r="105" spans="1:7" s="16" customFormat="1" ht="22.5">
      <c r="A105" s="129"/>
      <c r="B105" s="82"/>
      <c r="C105" s="7"/>
      <c r="D105" s="22" t="s">
        <v>17</v>
      </c>
      <c r="E105" s="65"/>
      <c r="F105" s="65"/>
      <c r="G105" s="23"/>
    </row>
    <row r="106" spans="1:7" s="16" customFormat="1" ht="22.5">
      <c r="A106" s="89"/>
      <c r="B106" s="36"/>
      <c r="C106" s="22" t="s">
        <v>137</v>
      </c>
      <c r="D106" s="7" t="s">
        <v>17</v>
      </c>
      <c r="E106" s="65">
        <v>941.249</v>
      </c>
      <c r="F106" s="65">
        <v>813.499</v>
      </c>
      <c r="G106" s="23">
        <f t="shared" si="6"/>
        <v>0.8642760842242595</v>
      </c>
    </row>
    <row r="107" spans="1:7" s="16" customFormat="1" ht="22.5">
      <c r="A107" s="89"/>
      <c r="B107" s="7"/>
      <c r="C107" s="7"/>
      <c r="D107" s="7" t="s">
        <v>18</v>
      </c>
      <c r="E107" s="7">
        <v>5214.851</v>
      </c>
      <c r="F107" s="7">
        <v>3081.1</v>
      </c>
      <c r="G107" s="23">
        <f t="shared" si="6"/>
        <v>0.5908318377648758</v>
      </c>
    </row>
    <row r="108" spans="1:7" s="16" customFormat="1" ht="22.5">
      <c r="A108" s="80"/>
      <c r="B108" s="85"/>
      <c r="C108" s="85" t="s">
        <v>22</v>
      </c>
      <c r="D108" s="85" t="s">
        <v>18</v>
      </c>
      <c r="E108" s="90">
        <f>(SUM(E84:E104)+E107)</f>
        <v>5394.8205</v>
      </c>
      <c r="F108" s="90">
        <f>(SUM(F84:F104)+F107)</f>
        <v>3205.5744999999997</v>
      </c>
      <c r="G108" s="85">
        <f t="shared" si="6"/>
        <v>0.5941948392907604</v>
      </c>
    </row>
    <row r="109" spans="1:7" s="16" customFormat="1" ht="22.5">
      <c r="A109" s="80"/>
      <c r="B109" s="91"/>
      <c r="C109" s="92"/>
      <c r="D109" s="85" t="s">
        <v>17</v>
      </c>
      <c r="E109" s="90">
        <f>E105+E106</f>
        <v>941.249</v>
      </c>
      <c r="F109" s="90">
        <f>F106</f>
        <v>813.499</v>
      </c>
      <c r="G109" s="86">
        <f t="shared" si="6"/>
        <v>0.8642760842242595</v>
      </c>
    </row>
    <row r="110" spans="1:7" s="16" customFormat="1" ht="12.75">
      <c r="A110" s="9"/>
      <c r="B110" s="120" t="s">
        <v>12</v>
      </c>
      <c r="C110" s="120"/>
      <c r="D110" s="10"/>
      <c r="E110" s="15">
        <f>SUM(E108:E109)</f>
        <v>6336.0695</v>
      </c>
      <c r="F110" s="15">
        <f>SUM(F108:F109)</f>
        <v>4019.0734999999995</v>
      </c>
      <c r="G110" s="12">
        <f>F110/E110*100</f>
        <v>63.431651120619804</v>
      </c>
    </row>
    <row r="111" spans="1:7" s="16" customFormat="1" ht="25.5" customHeight="1">
      <c r="A111" s="121">
        <v>7</v>
      </c>
      <c r="B111" s="119" t="s">
        <v>83</v>
      </c>
      <c r="C111" s="119"/>
      <c r="D111" s="119"/>
      <c r="E111" s="119"/>
      <c r="F111" s="119"/>
      <c r="G111" s="119"/>
    </row>
    <row r="112" spans="1:7" s="16" customFormat="1" ht="25.5" customHeight="1">
      <c r="A112" s="122"/>
      <c r="B112" s="103">
        <v>1</v>
      </c>
      <c r="C112" s="7" t="s">
        <v>123</v>
      </c>
      <c r="D112" s="22" t="s">
        <v>18</v>
      </c>
      <c r="E112" s="65">
        <v>16</v>
      </c>
      <c r="F112" s="65">
        <v>8</v>
      </c>
      <c r="G112" s="23">
        <f>F112/E112</f>
        <v>0.5</v>
      </c>
    </row>
    <row r="113" spans="1:7" s="16" customFormat="1" ht="25.5" customHeight="1">
      <c r="A113" s="122"/>
      <c r="B113" s="103">
        <v>2</v>
      </c>
      <c r="C113" s="7" t="s">
        <v>97</v>
      </c>
      <c r="D113" s="22" t="s">
        <v>18</v>
      </c>
      <c r="E113" s="65">
        <v>9</v>
      </c>
      <c r="F113" s="65">
        <v>6</v>
      </c>
      <c r="G113" s="23">
        <f aca="true" t="shared" si="7" ref="G113:G122">F113/E113</f>
        <v>0.6666666666666666</v>
      </c>
    </row>
    <row r="114" spans="1:7" s="16" customFormat="1" ht="25.5" customHeight="1">
      <c r="A114" s="122"/>
      <c r="B114" s="103">
        <v>3</v>
      </c>
      <c r="C114" s="7" t="s">
        <v>144</v>
      </c>
      <c r="D114" s="22" t="s">
        <v>18</v>
      </c>
      <c r="E114" s="65">
        <v>2</v>
      </c>
      <c r="F114" s="65">
        <v>0</v>
      </c>
      <c r="G114" s="23">
        <f t="shared" si="7"/>
        <v>0</v>
      </c>
    </row>
    <row r="115" spans="1:7" s="16" customFormat="1" ht="25.5" customHeight="1">
      <c r="A115" s="122"/>
      <c r="B115" s="103">
        <v>4</v>
      </c>
      <c r="C115" s="7" t="s">
        <v>162</v>
      </c>
      <c r="D115" s="22" t="s">
        <v>18</v>
      </c>
      <c r="E115" s="65">
        <v>9</v>
      </c>
      <c r="F115" s="65">
        <v>9</v>
      </c>
      <c r="G115" s="23">
        <f t="shared" si="7"/>
        <v>1</v>
      </c>
    </row>
    <row r="116" spans="1:7" s="16" customFormat="1" ht="25.5" customHeight="1">
      <c r="A116" s="122"/>
      <c r="B116" s="103">
        <v>5</v>
      </c>
      <c r="C116" s="7" t="s">
        <v>9</v>
      </c>
      <c r="D116" s="22" t="s">
        <v>18</v>
      </c>
      <c r="E116" s="65">
        <v>8</v>
      </c>
      <c r="F116" s="65">
        <v>8</v>
      </c>
      <c r="G116" s="23">
        <f t="shared" si="7"/>
        <v>1</v>
      </c>
    </row>
    <row r="117" spans="1:7" s="16" customFormat="1" ht="25.5" customHeight="1">
      <c r="A117" s="122"/>
      <c r="B117" s="103">
        <v>6</v>
      </c>
      <c r="C117" s="7" t="s">
        <v>42</v>
      </c>
      <c r="D117" s="22" t="s">
        <v>18</v>
      </c>
      <c r="E117" s="65">
        <v>5</v>
      </c>
      <c r="F117" s="65">
        <v>0</v>
      </c>
      <c r="G117" s="23">
        <f t="shared" si="7"/>
        <v>0</v>
      </c>
    </row>
    <row r="118" spans="1:7" s="16" customFormat="1" ht="25.5" customHeight="1">
      <c r="A118" s="122"/>
      <c r="B118" s="103">
        <v>7</v>
      </c>
      <c r="C118" s="7" t="s">
        <v>124</v>
      </c>
      <c r="D118" s="22" t="s">
        <v>18</v>
      </c>
      <c r="E118" s="65">
        <v>1</v>
      </c>
      <c r="F118" s="65">
        <v>1</v>
      </c>
      <c r="G118" s="23">
        <f t="shared" si="7"/>
        <v>1</v>
      </c>
    </row>
    <row r="119" spans="1:7" s="16" customFormat="1" ht="25.5" customHeight="1">
      <c r="A119" s="122"/>
      <c r="B119" s="103">
        <v>8</v>
      </c>
      <c r="C119" s="7" t="s">
        <v>10</v>
      </c>
      <c r="D119" s="22" t="s">
        <v>18</v>
      </c>
      <c r="E119" s="65">
        <v>5</v>
      </c>
      <c r="F119" s="65">
        <v>0</v>
      </c>
      <c r="G119" s="23">
        <f t="shared" si="7"/>
        <v>0</v>
      </c>
    </row>
    <row r="120" spans="1:7" s="16" customFormat="1" ht="25.5" customHeight="1">
      <c r="A120" s="122"/>
      <c r="B120" s="103">
        <v>9</v>
      </c>
      <c r="C120" s="7" t="s">
        <v>143</v>
      </c>
      <c r="D120" s="22" t="s">
        <v>18</v>
      </c>
      <c r="E120" s="65">
        <v>2</v>
      </c>
      <c r="F120" s="65">
        <v>0</v>
      </c>
      <c r="G120" s="23">
        <f t="shared" si="7"/>
        <v>0</v>
      </c>
    </row>
    <row r="121" spans="1:7" s="16" customFormat="1" ht="22.5">
      <c r="A121" s="122"/>
      <c r="B121" s="103">
        <v>10</v>
      </c>
      <c r="C121" s="7" t="s">
        <v>98</v>
      </c>
      <c r="D121" s="22" t="s">
        <v>18</v>
      </c>
      <c r="E121" s="65">
        <v>23</v>
      </c>
      <c r="F121" s="65">
        <v>2</v>
      </c>
      <c r="G121" s="23">
        <f t="shared" si="7"/>
        <v>0.08695652173913043</v>
      </c>
    </row>
    <row r="122" spans="1:7" s="16" customFormat="1" ht="22.5">
      <c r="A122" s="122"/>
      <c r="B122" s="104"/>
      <c r="C122" s="51" t="s">
        <v>22</v>
      </c>
      <c r="D122" s="45" t="s">
        <v>18</v>
      </c>
      <c r="E122" s="105">
        <f>SUM(E112:E121)</f>
        <v>80</v>
      </c>
      <c r="F122" s="105">
        <f>SUM(F112:F121)</f>
        <v>34</v>
      </c>
      <c r="G122" s="66">
        <f t="shared" si="7"/>
        <v>0.425</v>
      </c>
    </row>
    <row r="123" spans="1:7" s="16" customFormat="1" ht="12.75">
      <c r="A123" s="9"/>
      <c r="B123" s="120" t="s">
        <v>12</v>
      </c>
      <c r="C123" s="120"/>
      <c r="D123" s="10"/>
      <c r="E123" s="15">
        <f>SUM(E122)</f>
        <v>80</v>
      </c>
      <c r="F123" s="15">
        <f>SUM(F122)</f>
        <v>34</v>
      </c>
      <c r="G123" s="12">
        <f>F123/E123*100</f>
        <v>42.5</v>
      </c>
    </row>
    <row r="124" spans="1:7" s="16" customFormat="1" ht="15.75" customHeight="1">
      <c r="A124" s="121">
        <v>8</v>
      </c>
      <c r="B124" s="119" t="s">
        <v>81</v>
      </c>
      <c r="C124" s="119"/>
      <c r="D124" s="119"/>
      <c r="E124" s="119"/>
      <c r="F124" s="119"/>
      <c r="G124" s="119"/>
    </row>
    <row r="125" spans="1:7" s="16" customFormat="1" ht="25.5">
      <c r="A125" s="122"/>
      <c r="B125" s="8"/>
      <c r="C125" s="4" t="s">
        <v>109</v>
      </c>
      <c r="D125" s="25" t="s">
        <v>18</v>
      </c>
      <c r="E125" s="65">
        <v>5</v>
      </c>
      <c r="F125" s="65">
        <v>0</v>
      </c>
      <c r="G125" s="23">
        <f>F125/E125</f>
        <v>0</v>
      </c>
    </row>
    <row r="126" spans="1:7" s="16" customFormat="1" ht="38.25">
      <c r="A126" s="122"/>
      <c r="B126" s="8"/>
      <c r="C126" s="4" t="s">
        <v>53</v>
      </c>
      <c r="E126" s="8"/>
      <c r="F126" s="8"/>
      <c r="G126" s="23"/>
    </row>
    <row r="127" spans="1:7" s="16" customFormat="1" ht="22.5">
      <c r="A127" s="122"/>
      <c r="B127" s="8"/>
      <c r="C127" s="4" t="s">
        <v>110</v>
      </c>
      <c r="D127" s="22" t="s">
        <v>18</v>
      </c>
      <c r="E127" s="8">
        <v>5</v>
      </c>
      <c r="F127" s="8">
        <v>5</v>
      </c>
      <c r="G127" s="23">
        <f>F127/E127</f>
        <v>1</v>
      </c>
    </row>
    <row r="128" spans="1:7" s="16" customFormat="1" ht="38.25">
      <c r="A128" s="122"/>
      <c r="B128" s="8"/>
      <c r="C128" s="4" t="s">
        <v>54</v>
      </c>
      <c r="D128" s="22"/>
      <c r="E128" s="8"/>
      <c r="F128" s="8"/>
      <c r="G128" s="23"/>
    </row>
    <row r="129" spans="1:7" s="16" customFormat="1" ht="22.5">
      <c r="A129" s="122"/>
      <c r="B129" s="8"/>
      <c r="C129" s="4" t="s">
        <v>82</v>
      </c>
      <c r="D129" s="22" t="s">
        <v>18</v>
      </c>
      <c r="E129" s="8">
        <v>7</v>
      </c>
      <c r="F129" s="8">
        <v>7</v>
      </c>
      <c r="G129" s="23">
        <f>F129/E129</f>
        <v>1</v>
      </c>
    </row>
    <row r="130" spans="1:7" s="16" customFormat="1" ht="22.5">
      <c r="A130" s="122"/>
      <c r="B130" s="8"/>
      <c r="C130" s="4" t="s">
        <v>111</v>
      </c>
      <c r="D130" s="22" t="s">
        <v>18</v>
      </c>
      <c r="E130" s="8">
        <v>3</v>
      </c>
      <c r="F130" s="8">
        <v>3</v>
      </c>
      <c r="G130" s="23">
        <f>F130/E130</f>
        <v>1</v>
      </c>
    </row>
    <row r="131" spans="1:7" s="16" customFormat="1" ht="25.5">
      <c r="A131" s="122"/>
      <c r="B131" s="8"/>
      <c r="C131" s="4" t="s">
        <v>108</v>
      </c>
      <c r="D131" s="22" t="s">
        <v>17</v>
      </c>
      <c r="E131" s="8">
        <v>988</v>
      </c>
      <c r="F131" s="8">
        <v>468.8</v>
      </c>
      <c r="G131" s="23">
        <f>F131/E131</f>
        <v>0.4744939271255061</v>
      </c>
    </row>
    <row r="132" spans="1:7" s="16" customFormat="1" ht="22.5">
      <c r="A132" s="122"/>
      <c r="B132" s="44"/>
      <c r="C132" s="33" t="s">
        <v>22</v>
      </c>
      <c r="D132" s="26" t="s">
        <v>17</v>
      </c>
      <c r="E132" s="44">
        <f>E131</f>
        <v>988</v>
      </c>
      <c r="F132" s="44">
        <f>F131</f>
        <v>468.8</v>
      </c>
      <c r="G132" s="66">
        <f>F132/E132</f>
        <v>0.4744939271255061</v>
      </c>
    </row>
    <row r="133" spans="1:7" s="16" customFormat="1" ht="21.75" customHeight="1">
      <c r="A133" s="123"/>
      <c r="B133" s="44"/>
      <c r="C133" s="27"/>
      <c r="D133" s="45" t="s">
        <v>18</v>
      </c>
      <c r="E133" s="67">
        <f>SUM(E125:E130)</f>
        <v>20</v>
      </c>
      <c r="F133" s="67">
        <f>SUM(F125:F130)</f>
        <v>15</v>
      </c>
      <c r="G133" s="66">
        <f>F133/E133</f>
        <v>0.75</v>
      </c>
    </row>
    <row r="134" spans="1:7" s="16" customFormat="1" ht="12.75">
      <c r="A134" s="9"/>
      <c r="B134" s="120" t="s">
        <v>12</v>
      </c>
      <c r="C134" s="120"/>
      <c r="D134" s="10"/>
      <c r="E134" s="10">
        <f>SUM(E132:E133)</f>
        <v>1008</v>
      </c>
      <c r="F134" s="10">
        <f>SUM(F132:F133)</f>
        <v>483.8</v>
      </c>
      <c r="G134" s="12">
        <f>F134/E134*100</f>
        <v>47.99603174603175</v>
      </c>
    </row>
    <row r="135" spans="1:7" s="16" customFormat="1" ht="18.75" customHeight="1">
      <c r="A135" s="121">
        <v>9</v>
      </c>
      <c r="B135" s="119" t="s">
        <v>70</v>
      </c>
      <c r="C135" s="119"/>
      <c r="D135" s="119"/>
      <c r="E135" s="119"/>
      <c r="F135" s="119"/>
      <c r="G135" s="119"/>
    </row>
    <row r="136" spans="1:7" s="16" customFormat="1" ht="36" customHeight="1">
      <c r="A136" s="122"/>
      <c r="B136" s="8">
        <v>1</v>
      </c>
      <c r="C136" s="4" t="s">
        <v>67</v>
      </c>
      <c r="D136" s="22" t="s">
        <v>18</v>
      </c>
      <c r="E136" s="8">
        <v>1465.98</v>
      </c>
      <c r="F136" s="8">
        <v>592.59</v>
      </c>
      <c r="G136" s="23">
        <f aca="true" t="shared" si="8" ref="G136:G143">F136/E136</f>
        <v>0.4042278885114395</v>
      </c>
    </row>
    <row r="137" spans="1:7" s="16" customFormat="1" ht="23.25" customHeight="1">
      <c r="A137" s="122"/>
      <c r="B137" s="8"/>
      <c r="C137" s="4"/>
      <c r="D137" s="22" t="s">
        <v>17</v>
      </c>
      <c r="E137" s="8">
        <v>246.12</v>
      </c>
      <c r="F137" s="8">
        <v>246.12</v>
      </c>
      <c r="G137" s="23">
        <f t="shared" si="8"/>
        <v>1</v>
      </c>
    </row>
    <row r="138" spans="1:7" s="16" customFormat="1" ht="38.25" customHeight="1">
      <c r="A138" s="122"/>
      <c r="B138" s="8">
        <v>2</v>
      </c>
      <c r="C138" s="4" t="s">
        <v>163</v>
      </c>
      <c r="D138" s="22" t="s">
        <v>18</v>
      </c>
      <c r="E138" s="8">
        <v>5</v>
      </c>
      <c r="F138" s="8">
        <v>5</v>
      </c>
      <c r="G138" s="23">
        <f t="shared" si="8"/>
        <v>1</v>
      </c>
    </row>
    <row r="139" spans="1:7" s="16" customFormat="1" ht="29.25" customHeight="1">
      <c r="A139" s="122"/>
      <c r="B139" s="8">
        <v>3</v>
      </c>
      <c r="C139" s="4" t="s">
        <v>68</v>
      </c>
      <c r="D139" s="22" t="s">
        <v>18</v>
      </c>
      <c r="E139" s="8">
        <v>100</v>
      </c>
      <c r="F139" s="8">
        <v>0</v>
      </c>
      <c r="G139" s="23">
        <f t="shared" si="8"/>
        <v>0</v>
      </c>
    </row>
    <row r="140" spans="1:7" s="16" customFormat="1" ht="29.25" customHeight="1">
      <c r="A140" s="122"/>
      <c r="B140" s="8">
        <v>4</v>
      </c>
      <c r="C140" s="4" t="s">
        <v>164</v>
      </c>
      <c r="D140" s="22" t="s">
        <v>18</v>
      </c>
      <c r="E140" s="8">
        <v>350</v>
      </c>
      <c r="F140" s="8">
        <v>0</v>
      </c>
      <c r="G140" s="23">
        <f t="shared" si="8"/>
        <v>0</v>
      </c>
    </row>
    <row r="141" spans="1:7" s="16" customFormat="1" ht="38.25" customHeight="1">
      <c r="A141" s="122"/>
      <c r="B141" s="8">
        <v>5</v>
      </c>
      <c r="C141" s="4" t="s">
        <v>69</v>
      </c>
      <c r="D141" s="22" t="s">
        <v>17</v>
      </c>
      <c r="E141" s="8">
        <v>247</v>
      </c>
      <c r="F141" s="8">
        <v>12.34</v>
      </c>
      <c r="G141" s="23">
        <f t="shared" si="8"/>
        <v>0.049959514170040485</v>
      </c>
    </row>
    <row r="142" spans="1:7" s="16" customFormat="1" ht="22.5">
      <c r="A142" s="89"/>
      <c r="B142" s="44"/>
      <c r="C142" s="33" t="s">
        <v>22</v>
      </c>
      <c r="D142" s="26" t="s">
        <v>17</v>
      </c>
      <c r="E142" s="44">
        <f>E141+E137</f>
        <v>493.12</v>
      </c>
      <c r="F142" s="44">
        <f>F141+F137</f>
        <v>258.46</v>
      </c>
      <c r="G142" s="66">
        <f t="shared" si="8"/>
        <v>0.5241320571057754</v>
      </c>
    </row>
    <row r="143" spans="1:7" s="16" customFormat="1" ht="21.75" customHeight="1">
      <c r="A143" s="89"/>
      <c r="B143" s="44"/>
      <c r="C143" s="27"/>
      <c r="D143" s="45" t="s">
        <v>18</v>
      </c>
      <c r="E143" s="67">
        <f>E139+E138+E136+E140</f>
        <v>1920.98</v>
      </c>
      <c r="F143" s="67">
        <f>F139+F138+F136+F140</f>
        <v>597.59</v>
      </c>
      <c r="G143" s="66">
        <f t="shared" si="8"/>
        <v>0.3110860081833231</v>
      </c>
    </row>
    <row r="144" spans="1:7" s="16" customFormat="1" ht="12" customHeight="1">
      <c r="A144" s="9"/>
      <c r="B144" s="120" t="s">
        <v>12</v>
      </c>
      <c r="C144" s="120"/>
      <c r="D144" s="10"/>
      <c r="E144" s="15">
        <f>SUM(E142:E143)</f>
        <v>2414.1</v>
      </c>
      <c r="F144" s="15">
        <f>SUM(F142:F143)</f>
        <v>856.05</v>
      </c>
      <c r="G144" s="15">
        <f>F144/E144*100</f>
        <v>35.460420032310175</v>
      </c>
    </row>
    <row r="145" spans="1:7" s="16" customFormat="1" ht="21.75" customHeight="1">
      <c r="A145" s="121">
        <v>10</v>
      </c>
      <c r="B145" s="119" t="s">
        <v>99</v>
      </c>
      <c r="C145" s="119"/>
      <c r="D145" s="119"/>
      <c r="E145" s="119"/>
      <c r="F145" s="119"/>
      <c r="G145" s="119"/>
    </row>
    <row r="146" spans="1:7" s="16" customFormat="1" ht="25.5" customHeight="1">
      <c r="A146" s="122"/>
      <c r="B146" s="52">
        <v>1</v>
      </c>
      <c r="C146" s="7" t="s">
        <v>32</v>
      </c>
      <c r="D146" s="17" t="s">
        <v>17</v>
      </c>
      <c r="E146" s="8">
        <v>730.952</v>
      </c>
      <c r="F146" s="8">
        <v>0</v>
      </c>
      <c r="G146" s="23">
        <f>F146/E146</f>
        <v>0</v>
      </c>
    </row>
    <row r="147" spans="1:7" s="16" customFormat="1" ht="24" customHeight="1">
      <c r="A147" s="122"/>
      <c r="B147" s="53"/>
      <c r="C147" s="7"/>
      <c r="D147" s="22" t="s">
        <v>18</v>
      </c>
      <c r="E147" s="54">
        <v>81.217</v>
      </c>
      <c r="F147" s="54">
        <v>0</v>
      </c>
      <c r="G147" s="23">
        <f>F147/E147</f>
        <v>0</v>
      </c>
    </row>
    <row r="148" spans="1:7" s="16" customFormat="1" ht="22.5" customHeight="1">
      <c r="A148" s="122"/>
      <c r="B148" s="8"/>
      <c r="C148" s="7"/>
      <c r="D148" s="55" t="s">
        <v>34</v>
      </c>
      <c r="E148" s="54">
        <v>80404.731</v>
      </c>
      <c r="F148" s="54">
        <v>0</v>
      </c>
      <c r="G148" s="23">
        <f>F148/E148</f>
        <v>0</v>
      </c>
    </row>
    <row r="149" spans="1:7" s="16" customFormat="1" ht="12.75" customHeight="1">
      <c r="A149" s="9"/>
      <c r="B149" s="120" t="s">
        <v>12</v>
      </c>
      <c r="C149" s="120"/>
      <c r="D149" s="10"/>
      <c r="E149" s="10">
        <f>SUM(E146:E148)</f>
        <v>81216.9</v>
      </c>
      <c r="F149" s="10">
        <f>SUM(F146:F148)</f>
        <v>0</v>
      </c>
      <c r="G149" s="12">
        <f>F149/E149*100</f>
        <v>0</v>
      </c>
    </row>
    <row r="150" spans="1:7" s="16" customFormat="1" ht="18" customHeight="1">
      <c r="A150" s="121">
        <v>11</v>
      </c>
      <c r="B150" s="119" t="s">
        <v>101</v>
      </c>
      <c r="C150" s="119"/>
      <c r="D150" s="119"/>
      <c r="E150" s="119"/>
      <c r="F150" s="119"/>
      <c r="G150" s="119"/>
    </row>
    <row r="151" spans="1:7" s="16" customFormat="1" ht="38.25">
      <c r="A151" s="122"/>
      <c r="B151" s="8"/>
      <c r="C151" s="4" t="s">
        <v>59</v>
      </c>
      <c r="D151" s="17"/>
      <c r="E151" s="8"/>
      <c r="F151" s="8"/>
      <c r="G151" s="30"/>
    </row>
    <row r="152" spans="1:7" s="16" customFormat="1" ht="25.5">
      <c r="A152" s="122"/>
      <c r="B152" s="8">
        <v>1</v>
      </c>
      <c r="C152" s="4" t="s">
        <v>165</v>
      </c>
      <c r="D152" s="57" t="s">
        <v>18</v>
      </c>
      <c r="E152" s="63">
        <v>100</v>
      </c>
      <c r="F152" s="8">
        <v>0</v>
      </c>
      <c r="G152" s="30">
        <f>F152/E152</f>
        <v>0</v>
      </c>
    </row>
    <row r="153" spans="1:7" s="16" customFormat="1" ht="12.75">
      <c r="A153" s="122"/>
      <c r="B153" s="8"/>
      <c r="C153" s="4"/>
      <c r="D153" s="57"/>
      <c r="E153" s="63"/>
      <c r="F153" s="8"/>
      <c r="G153" s="30"/>
    </row>
    <row r="154" spans="1:7" s="16" customFormat="1" ht="22.5" customHeight="1">
      <c r="A154" s="122"/>
      <c r="B154" s="44"/>
      <c r="C154" s="27" t="s">
        <v>22</v>
      </c>
      <c r="D154" s="19" t="s">
        <v>18</v>
      </c>
      <c r="E154" s="63">
        <f>SUM(E152:E153)</f>
        <v>100</v>
      </c>
      <c r="F154" s="63">
        <f>SUM(F152:F153)</f>
        <v>0</v>
      </c>
      <c r="G154" s="32">
        <f>F154/E154</f>
        <v>0</v>
      </c>
    </row>
    <row r="155" spans="1:7" s="16" customFormat="1" ht="12.75">
      <c r="A155" s="122"/>
      <c r="B155" s="44"/>
      <c r="C155" s="27"/>
      <c r="D155" s="45"/>
      <c r="E155" s="63"/>
      <c r="F155" s="44"/>
      <c r="G155" s="32"/>
    </row>
    <row r="156" spans="1:7" s="16" customFormat="1" ht="12.75">
      <c r="A156" s="9"/>
      <c r="B156" s="120" t="s">
        <v>12</v>
      </c>
      <c r="C156" s="120"/>
      <c r="D156" s="10"/>
      <c r="E156" s="64">
        <f>SUM(E154:E155)</f>
        <v>100</v>
      </c>
      <c r="F156" s="10">
        <f>SUM(F154:F155)</f>
        <v>0</v>
      </c>
      <c r="G156" s="12">
        <f>F156/E156*100</f>
        <v>0</v>
      </c>
    </row>
    <row r="157" spans="1:7" s="16" customFormat="1" ht="30" customHeight="1">
      <c r="A157" s="121">
        <v>12</v>
      </c>
      <c r="B157" s="119" t="s">
        <v>14</v>
      </c>
      <c r="C157" s="119"/>
      <c r="D157" s="119"/>
      <c r="E157" s="119"/>
      <c r="F157" s="119"/>
      <c r="G157" s="119"/>
    </row>
    <row r="158" spans="1:7" s="16" customFormat="1" ht="27.75" customHeight="1">
      <c r="A158" s="122"/>
      <c r="B158" s="11">
        <v>1</v>
      </c>
      <c r="C158" s="7" t="s">
        <v>36</v>
      </c>
      <c r="D158" s="17" t="s">
        <v>17</v>
      </c>
      <c r="E158" s="11">
        <v>1152.593</v>
      </c>
      <c r="F158" s="11">
        <v>588.6</v>
      </c>
      <c r="G158" s="30">
        <f aca="true" t="shared" si="9" ref="G158:G167">F158/E158</f>
        <v>0.51067462668956</v>
      </c>
    </row>
    <row r="159" spans="1:7" s="16" customFormat="1" ht="27.75" customHeight="1">
      <c r="A159" s="122"/>
      <c r="B159" s="11">
        <v>2</v>
      </c>
      <c r="C159" s="7" t="s">
        <v>37</v>
      </c>
      <c r="D159" s="17" t="s">
        <v>17</v>
      </c>
      <c r="E159" s="11">
        <v>33.18</v>
      </c>
      <c r="F159" s="11">
        <v>30.5</v>
      </c>
      <c r="G159" s="30">
        <f t="shared" si="9"/>
        <v>0.9192284508740205</v>
      </c>
    </row>
    <row r="160" spans="1:7" s="16" customFormat="1" ht="36.75" customHeight="1">
      <c r="A160" s="122"/>
      <c r="B160" s="11">
        <v>3</v>
      </c>
      <c r="C160" s="7" t="s">
        <v>141</v>
      </c>
      <c r="D160" s="17" t="s">
        <v>17</v>
      </c>
      <c r="E160" s="11">
        <v>14.227</v>
      </c>
      <c r="F160" s="11">
        <v>0</v>
      </c>
      <c r="G160" s="30">
        <f t="shared" si="9"/>
        <v>0</v>
      </c>
    </row>
    <row r="161" spans="1:7" s="16" customFormat="1" ht="50.25" customHeight="1">
      <c r="A161" s="122"/>
      <c r="B161" s="11">
        <v>4</v>
      </c>
      <c r="C161" s="7" t="s">
        <v>38</v>
      </c>
      <c r="D161" s="17" t="s">
        <v>17</v>
      </c>
      <c r="E161" s="11">
        <v>16680.9</v>
      </c>
      <c r="F161" s="11">
        <v>2876.38</v>
      </c>
      <c r="G161" s="30">
        <f t="shared" si="9"/>
        <v>0.17243554004879832</v>
      </c>
    </row>
    <row r="162" spans="1:7" s="16" customFormat="1" ht="24" customHeight="1">
      <c r="A162" s="122"/>
      <c r="B162" s="11"/>
      <c r="C162" s="7"/>
      <c r="D162" s="17" t="s">
        <v>34</v>
      </c>
      <c r="E162" s="11">
        <v>7426.4</v>
      </c>
      <c r="F162" s="11">
        <v>4902.14</v>
      </c>
      <c r="G162" s="30">
        <f t="shared" si="9"/>
        <v>0.660096412797587</v>
      </c>
    </row>
    <row r="163" spans="1:7" s="16" customFormat="1" ht="36" customHeight="1">
      <c r="A163" s="122"/>
      <c r="B163" s="11">
        <v>5</v>
      </c>
      <c r="C163" s="7" t="s">
        <v>127</v>
      </c>
      <c r="D163" s="17" t="s">
        <v>17</v>
      </c>
      <c r="E163" s="11">
        <v>162.1</v>
      </c>
      <c r="F163" s="11">
        <v>0</v>
      </c>
      <c r="G163" s="30">
        <f t="shared" si="9"/>
        <v>0</v>
      </c>
    </row>
    <row r="164" spans="1:7" s="16" customFormat="1" ht="22.5" customHeight="1">
      <c r="A164" s="122"/>
      <c r="B164" s="11">
        <v>6</v>
      </c>
      <c r="C164" s="7" t="s">
        <v>128</v>
      </c>
      <c r="D164" s="17" t="s">
        <v>17</v>
      </c>
      <c r="E164" s="11">
        <v>386.4</v>
      </c>
      <c r="F164" s="11">
        <v>0</v>
      </c>
      <c r="G164" s="30">
        <f t="shared" si="9"/>
        <v>0</v>
      </c>
    </row>
    <row r="165" spans="1:7" s="16" customFormat="1" ht="27.75" customHeight="1">
      <c r="A165" s="122"/>
      <c r="B165" s="11">
        <v>7</v>
      </c>
      <c r="C165" s="7" t="s">
        <v>39</v>
      </c>
      <c r="D165" s="17" t="s">
        <v>17</v>
      </c>
      <c r="E165" s="11">
        <v>5670</v>
      </c>
      <c r="F165" s="11">
        <v>2492.63</v>
      </c>
      <c r="G165" s="30">
        <f t="shared" si="9"/>
        <v>0.4396172839506173</v>
      </c>
    </row>
    <row r="166" spans="1:7" s="16" customFormat="1" ht="27" customHeight="1">
      <c r="A166" s="122"/>
      <c r="B166" s="11">
        <v>8</v>
      </c>
      <c r="C166" s="7" t="s">
        <v>40</v>
      </c>
      <c r="D166" s="17" t="s">
        <v>17</v>
      </c>
      <c r="E166" s="11">
        <v>839</v>
      </c>
      <c r="F166" s="11">
        <v>285.19</v>
      </c>
      <c r="G166" s="30">
        <f t="shared" si="9"/>
        <v>0.33991656734207387</v>
      </c>
    </row>
    <row r="167" spans="1:7" s="16" customFormat="1" ht="22.5">
      <c r="A167" s="123"/>
      <c r="B167" s="31"/>
      <c r="C167" s="33" t="s">
        <v>22</v>
      </c>
      <c r="D167" s="19" t="s">
        <v>17</v>
      </c>
      <c r="E167" s="31">
        <f>E158+E159+E160+E161+E163+E164+E165+E166</f>
        <v>24938.4</v>
      </c>
      <c r="F167" s="31">
        <f>F158+F159+F160+F161+F163+F164+F165+F166</f>
        <v>6273.3</v>
      </c>
      <c r="G167" s="32">
        <f t="shared" si="9"/>
        <v>0.251551823693581</v>
      </c>
    </row>
    <row r="168" spans="1:7" s="16" customFormat="1" ht="22.5">
      <c r="A168" s="80"/>
      <c r="B168" s="31"/>
      <c r="C168" s="33"/>
      <c r="D168" s="19" t="s">
        <v>34</v>
      </c>
      <c r="E168" s="31">
        <f>E162</f>
        <v>7426.4</v>
      </c>
      <c r="F168" s="31">
        <f>F162</f>
        <v>4902.14</v>
      </c>
      <c r="G168" s="32"/>
    </row>
    <row r="169" spans="1:7" s="16" customFormat="1" ht="12.75">
      <c r="A169" s="9"/>
      <c r="B169" s="120" t="s">
        <v>12</v>
      </c>
      <c r="C169" s="120"/>
      <c r="D169" s="10"/>
      <c r="E169" s="10">
        <f>SUM(E167:E168)</f>
        <v>32364.800000000003</v>
      </c>
      <c r="F169" s="10">
        <f>SUM(F167:F168)</f>
        <v>11175.44</v>
      </c>
      <c r="G169" s="12">
        <f>F169/E169*100</f>
        <v>34.5296124184299</v>
      </c>
    </row>
    <row r="170" spans="1:7" s="16" customFormat="1" ht="12.75" customHeight="1">
      <c r="A170" s="121">
        <v>13</v>
      </c>
      <c r="B170" s="119" t="s">
        <v>100</v>
      </c>
      <c r="C170" s="119"/>
      <c r="D170" s="119"/>
      <c r="E170" s="119"/>
      <c r="F170" s="119"/>
      <c r="G170" s="119"/>
    </row>
    <row r="171" spans="1:7" s="16" customFormat="1" ht="37.5" customHeight="1">
      <c r="A171" s="122"/>
      <c r="B171" s="11"/>
      <c r="C171" s="7" t="s">
        <v>55</v>
      </c>
      <c r="D171" s="17"/>
      <c r="E171" s="59">
        <f>SUM(E172:E185)</f>
        <v>44446.80429</v>
      </c>
      <c r="F171" s="56">
        <f>SUM(F172:F185)</f>
        <v>19390.847</v>
      </c>
      <c r="G171" s="30">
        <f aca="true" t="shared" si="10" ref="G171:G189">F171/E171</f>
        <v>0.4362708930316214</v>
      </c>
    </row>
    <row r="172" spans="1:7" s="16" customFormat="1" ht="37.5" customHeight="1">
      <c r="A172" s="122"/>
      <c r="B172" s="11">
        <v>1</v>
      </c>
      <c r="C172" s="7" t="s">
        <v>56</v>
      </c>
      <c r="D172" s="17" t="s">
        <v>17</v>
      </c>
      <c r="E172" s="59">
        <v>30106</v>
      </c>
      <c r="F172" s="56">
        <v>15944.374</v>
      </c>
      <c r="G172" s="30">
        <f t="shared" si="10"/>
        <v>0.5296078522553643</v>
      </c>
    </row>
    <row r="173" spans="1:7" s="16" customFormat="1" ht="23.25" customHeight="1">
      <c r="A173" s="122"/>
      <c r="B173" s="11"/>
      <c r="C173" s="7"/>
      <c r="D173" s="17" t="s">
        <v>18</v>
      </c>
      <c r="E173" s="59">
        <v>1599.33</v>
      </c>
      <c r="F173" s="56">
        <v>1462.795</v>
      </c>
      <c r="G173" s="30">
        <f t="shared" si="10"/>
        <v>0.9146298762606843</v>
      </c>
    </row>
    <row r="174" spans="1:7" s="16" customFormat="1" ht="21" customHeight="1">
      <c r="A174" s="122"/>
      <c r="B174" s="11">
        <v>2</v>
      </c>
      <c r="C174" s="7" t="s">
        <v>167</v>
      </c>
      <c r="D174" s="17" t="s">
        <v>18</v>
      </c>
      <c r="E174" s="59">
        <v>900</v>
      </c>
      <c r="F174" s="56">
        <v>0</v>
      </c>
      <c r="G174" s="30">
        <f t="shared" si="10"/>
        <v>0</v>
      </c>
    </row>
    <row r="175" spans="1:7" s="16" customFormat="1" ht="23.25" customHeight="1">
      <c r="A175" s="122"/>
      <c r="B175" s="11">
        <v>3</v>
      </c>
      <c r="C175" s="7" t="s">
        <v>168</v>
      </c>
      <c r="D175" s="17" t="s">
        <v>18</v>
      </c>
      <c r="E175" s="59">
        <v>1500</v>
      </c>
      <c r="F175" s="56">
        <v>0</v>
      </c>
      <c r="G175" s="30">
        <f t="shared" si="10"/>
        <v>0</v>
      </c>
    </row>
    <row r="176" spans="1:7" s="16" customFormat="1" ht="23.25" customHeight="1">
      <c r="A176" s="122"/>
      <c r="B176" s="11">
        <v>4</v>
      </c>
      <c r="C176" s="7" t="s">
        <v>102</v>
      </c>
      <c r="D176" s="17" t="s">
        <v>18</v>
      </c>
      <c r="E176" s="59">
        <v>498.18929</v>
      </c>
      <c r="F176" s="56">
        <v>29.345</v>
      </c>
      <c r="G176" s="30">
        <f t="shared" si="10"/>
        <v>0.058903313638075196</v>
      </c>
    </row>
    <row r="177" spans="1:7" s="16" customFormat="1" ht="24" customHeight="1">
      <c r="A177" s="122"/>
      <c r="B177" s="11">
        <v>5</v>
      </c>
      <c r="C177" s="7" t="s">
        <v>169</v>
      </c>
      <c r="D177" s="17" t="s">
        <v>18</v>
      </c>
      <c r="E177" s="59">
        <v>500</v>
      </c>
      <c r="F177" s="56">
        <v>0</v>
      </c>
      <c r="G177" s="30">
        <f t="shared" si="10"/>
        <v>0</v>
      </c>
    </row>
    <row r="178" spans="1:7" s="16" customFormat="1" ht="30" customHeight="1">
      <c r="A178" s="122"/>
      <c r="B178" s="11">
        <v>6</v>
      </c>
      <c r="C178" s="7" t="s">
        <v>170</v>
      </c>
      <c r="D178" s="17" t="s">
        <v>17</v>
      </c>
      <c r="E178" s="59">
        <v>2829</v>
      </c>
      <c r="F178" s="56">
        <v>0</v>
      </c>
      <c r="G178" s="30">
        <f t="shared" si="10"/>
        <v>0</v>
      </c>
    </row>
    <row r="179" spans="1:7" s="16" customFormat="1" ht="30" customHeight="1">
      <c r="A179" s="122"/>
      <c r="B179" s="11"/>
      <c r="C179" s="7"/>
      <c r="D179" s="17" t="s">
        <v>18</v>
      </c>
      <c r="E179" s="59">
        <v>149.007</v>
      </c>
      <c r="F179" s="56">
        <v>0</v>
      </c>
      <c r="G179" s="30">
        <f t="shared" si="10"/>
        <v>0</v>
      </c>
    </row>
    <row r="180" spans="1:7" s="16" customFormat="1" ht="30" customHeight="1">
      <c r="A180" s="122"/>
      <c r="B180" s="11">
        <v>7</v>
      </c>
      <c r="C180" s="7" t="s">
        <v>171</v>
      </c>
      <c r="D180" s="17" t="s">
        <v>17</v>
      </c>
      <c r="E180" s="59">
        <v>1709</v>
      </c>
      <c r="F180" s="56">
        <v>0</v>
      </c>
      <c r="G180" s="30">
        <f t="shared" si="10"/>
        <v>0</v>
      </c>
    </row>
    <row r="181" spans="1:7" s="16" customFormat="1" ht="30" customHeight="1">
      <c r="A181" s="122"/>
      <c r="B181" s="11"/>
      <c r="C181" s="7"/>
      <c r="D181" s="17" t="s">
        <v>18</v>
      </c>
      <c r="E181" s="59">
        <v>91</v>
      </c>
      <c r="F181" s="56">
        <v>0</v>
      </c>
      <c r="G181" s="30">
        <f t="shared" si="10"/>
        <v>0</v>
      </c>
    </row>
    <row r="182" spans="1:7" s="16" customFormat="1" ht="24" customHeight="1">
      <c r="A182" s="122"/>
      <c r="B182" s="11">
        <v>6</v>
      </c>
      <c r="C182" s="7" t="s">
        <v>138</v>
      </c>
      <c r="D182" s="17" t="s">
        <v>18</v>
      </c>
      <c r="E182" s="59">
        <v>1710.945</v>
      </c>
      <c r="F182" s="56">
        <v>0</v>
      </c>
      <c r="G182" s="30">
        <f t="shared" si="10"/>
        <v>0</v>
      </c>
    </row>
    <row r="183" spans="1:7" s="16" customFormat="1" ht="36.75" customHeight="1">
      <c r="A183" s="122"/>
      <c r="B183" s="11">
        <v>7</v>
      </c>
      <c r="C183" s="7" t="s">
        <v>166</v>
      </c>
      <c r="D183" s="17" t="s">
        <v>18</v>
      </c>
      <c r="E183" s="59">
        <v>900</v>
      </c>
      <c r="F183" s="56">
        <v>0</v>
      </c>
      <c r="G183" s="30">
        <f t="shared" si="10"/>
        <v>0</v>
      </c>
    </row>
    <row r="184" spans="1:7" s="16" customFormat="1" ht="24" customHeight="1">
      <c r="A184" s="122"/>
      <c r="B184" s="11">
        <v>8</v>
      </c>
      <c r="C184" s="7" t="s">
        <v>172</v>
      </c>
      <c r="D184" s="17" t="s">
        <v>18</v>
      </c>
      <c r="E184" s="59">
        <v>99.5</v>
      </c>
      <c r="F184" s="56">
        <v>99.5</v>
      </c>
      <c r="G184" s="30">
        <f t="shared" si="10"/>
        <v>1</v>
      </c>
    </row>
    <row r="185" spans="1:7" s="16" customFormat="1" ht="24" customHeight="1">
      <c r="A185" s="122"/>
      <c r="B185" s="11">
        <v>9</v>
      </c>
      <c r="C185" s="7" t="s">
        <v>139</v>
      </c>
      <c r="D185" s="17" t="s">
        <v>17</v>
      </c>
      <c r="E185" s="59">
        <v>1854.833</v>
      </c>
      <c r="F185" s="56">
        <v>1854.833</v>
      </c>
      <c r="G185" s="30">
        <f t="shared" si="10"/>
        <v>1</v>
      </c>
    </row>
    <row r="186" spans="1:7" s="16" customFormat="1" ht="24" customHeight="1">
      <c r="A186" s="122"/>
      <c r="B186" s="11"/>
      <c r="C186" s="7" t="s">
        <v>57</v>
      </c>
      <c r="D186" s="17" t="s">
        <v>18</v>
      </c>
      <c r="E186" s="59">
        <v>50</v>
      </c>
      <c r="F186" s="56">
        <v>0</v>
      </c>
      <c r="G186" s="30">
        <f t="shared" si="10"/>
        <v>0</v>
      </c>
    </row>
    <row r="187" spans="1:7" s="16" customFormat="1" ht="24" customHeight="1">
      <c r="A187" s="122"/>
      <c r="B187" s="11"/>
      <c r="C187" s="7" t="s">
        <v>58</v>
      </c>
      <c r="D187" s="17" t="s">
        <v>18</v>
      </c>
      <c r="E187" s="59">
        <v>1400</v>
      </c>
      <c r="F187" s="56">
        <v>1000</v>
      </c>
      <c r="G187" s="30">
        <f t="shared" si="10"/>
        <v>0.7142857142857143</v>
      </c>
    </row>
    <row r="188" spans="1:7" s="16" customFormat="1" ht="24" customHeight="1">
      <c r="A188" s="122"/>
      <c r="B188" s="31"/>
      <c r="C188" s="24" t="s">
        <v>22</v>
      </c>
      <c r="D188" s="19" t="s">
        <v>17</v>
      </c>
      <c r="E188" s="31">
        <f>E185+E172+E180+E178</f>
        <v>36498.833</v>
      </c>
      <c r="F188" s="31">
        <f>F185+F172+F180+F178</f>
        <v>17799.207</v>
      </c>
      <c r="G188" s="32">
        <f t="shared" si="10"/>
        <v>0.4876650987717881</v>
      </c>
    </row>
    <row r="189" spans="1:7" s="16" customFormat="1" ht="24" customHeight="1">
      <c r="A189" s="122"/>
      <c r="B189" s="31"/>
      <c r="C189" s="51"/>
      <c r="D189" s="19" t="s">
        <v>18</v>
      </c>
      <c r="E189" s="31">
        <f>E187+E186+E184+E183+E182+E177+E176+E175+E173+E181+E179+E174</f>
        <v>9397.97129</v>
      </c>
      <c r="F189" s="31">
        <f>F187+F186+F184+F183+F182+F177+F176+F175+F173+F181+F179+F174</f>
        <v>2591.6400000000003</v>
      </c>
      <c r="G189" s="32">
        <f t="shared" si="10"/>
        <v>0.27576589883368335</v>
      </c>
    </row>
    <row r="190" spans="1:7" s="16" customFormat="1" ht="13.5" customHeight="1">
      <c r="A190" s="9"/>
      <c r="B190" s="120" t="s">
        <v>12</v>
      </c>
      <c r="C190" s="120"/>
      <c r="D190" s="10"/>
      <c r="E190" s="60">
        <f>SUM(E188:E189)</f>
        <v>45896.80429</v>
      </c>
      <c r="F190" s="10">
        <f>SUM(F188:F189)</f>
        <v>20390.846999999998</v>
      </c>
      <c r="G190" s="12">
        <f>F190/E190*100</f>
        <v>44.427596464363766</v>
      </c>
    </row>
    <row r="191" spans="1:7" s="16" customFormat="1" ht="12.75" customHeight="1">
      <c r="A191" s="121">
        <v>14</v>
      </c>
      <c r="B191" s="125" t="s">
        <v>94</v>
      </c>
      <c r="C191" s="126"/>
      <c r="D191" s="126"/>
      <c r="E191" s="126"/>
      <c r="F191" s="126"/>
      <c r="G191" s="127"/>
    </row>
    <row r="192" spans="1:7" s="16" customFormat="1" ht="33" customHeight="1">
      <c r="A192" s="122"/>
      <c r="B192" s="11">
        <v>1</v>
      </c>
      <c r="C192" s="13" t="s">
        <v>41</v>
      </c>
      <c r="D192" s="17" t="s">
        <v>17</v>
      </c>
      <c r="E192" s="50">
        <v>71.6895</v>
      </c>
      <c r="F192" s="50">
        <v>56.805</v>
      </c>
      <c r="G192" s="30">
        <f>F192/E192</f>
        <v>0.7923754524721194</v>
      </c>
    </row>
    <row r="193" spans="1:7" s="16" customFormat="1" ht="25.5" customHeight="1">
      <c r="A193" s="122"/>
      <c r="B193" s="11">
        <v>2</v>
      </c>
      <c r="C193" s="13" t="s">
        <v>106</v>
      </c>
      <c r="D193" s="17" t="s">
        <v>17</v>
      </c>
      <c r="E193" s="50">
        <v>12.31</v>
      </c>
      <c r="F193" s="50">
        <v>7.605</v>
      </c>
      <c r="G193" s="30">
        <f>F193/E193</f>
        <v>0.6177904142973193</v>
      </c>
    </row>
    <row r="194" spans="1:7" s="16" customFormat="1" ht="26.25" customHeight="1">
      <c r="A194" s="122"/>
      <c r="B194" s="11">
        <v>3</v>
      </c>
      <c r="C194" s="13" t="s">
        <v>129</v>
      </c>
      <c r="D194" s="17" t="s">
        <v>17</v>
      </c>
      <c r="E194" s="50">
        <v>1.5</v>
      </c>
      <c r="F194" s="50">
        <v>0</v>
      </c>
      <c r="G194" s="30">
        <f>F194/E194</f>
        <v>0</v>
      </c>
    </row>
    <row r="195" spans="1:7" s="16" customFormat="1" ht="26.25" customHeight="1">
      <c r="A195" s="122"/>
      <c r="B195" s="11">
        <v>4</v>
      </c>
      <c r="C195" s="13" t="s">
        <v>107</v>
      </c>
      <c r="D195" s="17" t="s">
        <v>17</v>
      </c>
      <c r="E195" s="50">
        <v>9.9</v>
      </c>
      <c r="F195" s="50">
        <v>3.00893</v>
      </c>
      <c r="G195" s="30">
        <f>F195/E195</f>
        <v>0.3039323232323232</v>
      </c>
    </row>
    <row r="196" spans="1:7" s="16" customFormat="1" ht="21" customHeight="1">
      <c r="A196" s="122"/>
      <c r="B196" s="11">
        <v>5</v>
      </c>
      <c r="C196" s="13" t="s">
        <v>140</v>
      </c>
      <c r="D196" s="17" t="s">
        <v>17</v>
      </c>
      <c r="E196" s="50">
        <v>3.2</v>
      </c>
      <c r="F196" s="50">
        <v>3.2</v>
      </c>
      <c r="G196" s="30">
        <f>F196/E196</f>
        <v>1</v>
      </c>
    </row>
    <row r="197" spans="1:7" s="16" customFormat="1" ht="19.5" customHeight="1">
      <c r="A197" s="122"/>
      <c r="B197" s="31"/>
      <c r="C197" s="34" t="s">
        <v>22</v>
      </c>
      <c r="D197" s="19"/>
      <c r="E197" s="81"/>
      <c r="F197" s="81"/>
      <c r="G197" s="32"/>
    </row>
    <row r="198" spans="1:7" s="16" customFormat="1" ht="19.5" customHeight="1">
      <c r="A198" s="89"/>
      <c r="B198" s="31"/>
      <c r="C198" s="34"/>
      <c r="D198" s="19" t="s">
        <v>17</v>
      </c>
      <c r="E198" s="81">
        <f>SUM(E192:E196)</f>
        <v>98.5995</v>
      </c>
      <c r="F198" s="81">
        <f>SUM(F192:F196)</f>
        <v>70.61893</v>
      </c>
      <c r="G198" s="32"/>
    </row>
    <row r="199" spans="1:7" s="16" customFormat="1" ht="12.75">
      <c r="A199" s="9"/>
      <c r="B199" s="120" t="s">
        <v>12</v>
      </c>
      <c r="C199" s="120"/>
      <c r="D199" s="10"/>
      <c r="E199" s="15">
        <f>SUM(E197:E198)</f>
        <v>98.5995</v>
      </c>
      <c r="F199" s="15">
        <f>SUM(F197:F198)</f>
        <v>70.61893</v>
      </c>
      <c r="G199" s="12">
        <f>F199/E199*100</f>
        <v>71.62199605474673</v>
      </c>
    </row>
    <row r="200" spans="1:7" s="16" customFormat="1" ht="14.25">
      <c r="A200" s="121">
        <v>15</v>
      </c>
      <c r="B200" s="119" t="s">
        <v>84</v>
      </c>
      <c r="C200" s="119"/>
      <c r="D200" s="119"/>
      <c r="E200" s="119"/>
      <c r="F200" s="119"/>
      <c r="G200" s="119"/>
    </row>
    <row r="201" spans="1:7" s="16" customFormat="1" ht="22.5">
      <c r="A201" s="122"/>
      <c r="B201" s="11">
        <v>1</v>
      </c>
      <c r="C201" s="13" t="s">
        <v>85</v>
      </c>
      <c r="D201" s="17" t="s">
        <v>18</v>
      </c>
      <c r="E201" s="46">
        <v>572.9</v>
      </c>
      <c r="F201" s="46">
        <v>122.5</v>
      </c>
      <c r="G201" s="30">
        <f aca="true" t="shared" si="11" ref="G201:G211">F201/E201</f>
        <v>0.2138244021644266</v>
      </c>
    </row>
    <row r="202" spans="1:7" s="16" customFormat="1" ht="22.5">
      <c r="A202" s="122"/>
      <c r="B202" s="11">
        <v>2</v>
      </c>
      <c r="C202" s="13" t="s">
        <v>86</v>
      </c>
      <c r="D202" s="17" t="s">
        <v>18</v>
      </c>
      <c r="E202" s="46">
        <v>71</v>
      </c>
      <c r="F202" s="46">
        <v>30.4</v>
      </c>
      <c r="G202" s="30">
        <f t="shared" si="11"/>
        <v>0.428169014084507</v>
      </c>
    </row>
    <row r="203" spans="1:7" s="16" customFormat="1" ht="22.5">
      <c r="A203" s="122"/>
      <c r="B203" s="11">
        <v>3</v>
      </c>
      <c r="C203" s="13" t="s">
        <v>87</v>
      </c>
      <c r="D203" s="17" t="s">
        <v>18</v>
      </c>
      <c r="E203" s="46">
        <v>114.7</v>
      </c>
      <c r="F203" s="46">
        <v>97</v>
      </c>
      <c r="G203" s="30">
        <f t="shared" si="11"/>
        <v>0.8456843940714909</v>
      </c>
    </row>
    <row r="204" spans="1:7" s="16" customFormat="1" ht="22.5">
      <c r="A204" s="122"/>
      <c r="B204" s="11">
        <v>4</v>
      </c>
      <c r="C204" s="13" t="s">
        <v>133</v>
      </c>
      <c r="D204" s="17" t="s">
        <v>18</v>
      </c>
      <c r="E204" s="46">
        <v>12.3</v>
      </c>
      <c r="F204" s="46">
        <v>10</v>
      </c>
      <c r="G204" s="30">
        <f t="shared" si="11"/>
        <v>0.8130081300813008</v>
      </c>
    </row>
    <row r="205" spans="1:7" s="16" customFormat="1" ht="22.5">
      <c r="A205" s="122"/>
      <c r="B205" s="11">
        <v>5</v>
      </c>
      <c r="C205" s="13" t="s">
        <v>88</v>
      </c>
      <c r="D205" s="17" t="s">
        <v>18</v>
      </c>
      <c r="E205" s="46">
        <v>3</v>
      </c>
      <c r="F205" s="46">
        <v>0</v>
      </c>
      <c r="G205" s="30">
        <f t="shared" si="11"/>
        <v>0</v>
      </c>
    </row>
    <row r="206" spans="1:7" s="16" customFormat="1" ht="22.5">
      <c r="A206" s="122"/>
      <c r="B206" s="11">
        <v>6</v>
      </c>
      <c r="C206" s="13" t="s">
        <v>89</v>
      </c>
      <c r="D206" s="17" t="s">
        <v>18</v>
      </c>
      <c r="E206" s="46">
        <v>123</v>
      </c>
      <c r="F206" s="46">
        <v>76.8</v>
      </c>
      <c r="G206" s="30">
        <f t="shared" si="11"/>
        <v>0.624390243902439</v>
      </c>
    </row>
    <row r="207" spans="1:7" s="16" customFormat="1" ht="22.5">
      <c r="A207" s="122"/>
      <c r="B207" s="11">
        <v>7</v>
      </c>
      <c r="C207" s="13" t="s">
        <v>174</v>
      </c>
      <c r="D207" s="17" t="s">
        <v>18</v>
      </c>
      <c r="E207" s="46">
        <v>19.5</v>
      </c>
      <c r="F207" s="46">
        <v>19.5</v>
      </c>
      <c r="G207" s="30">
        <f t="shared" si="11"/>
        <v>1</v>
      </c>
    </row>
    <row r="208" spans="1:7" s="16" customFormat="1" ht="22.5">
      <c r="A208" s="122"/>
      <c r="B208" s="11">
        <v>8</v>
      </c>
      <c r="C208" s="13" t="s">
        <v>173</v>
      </c>
      <c r="D208" s="17" t="s">
        <v>18</v>
      </c>
      <c r="E208" s="46">
        <v>572</v>
      </c>
      <c r="F208" s="46">
        <v>571.9</v>
      </c>
      <c r="G208" s="30">
        <f t="shared" si="11"/>
        <v>0.9998251748251747</v>
      </c>
    </row>
    <row r="209" spans="1:7" s="16" customFormat="1" ht="22.5">
      <c r="A209" s="122"/>
      <c r="B209" s="11">
        <v>9</v>
      </c>
      <c r="C209" s="13" t="s">
        <v>90</v>
      </c>
      <c r="D209" s="17" t="s">
        <v>18</v>
      </c>
      <c r="E209" s="46">
        <v>280</v>
      </c>
      <c r="F209" s="46">
        <v>197</v>
      </c>
      <c r="G209" s="30">
        <f t="shared" si="11"/>
        <v>0.7035714285714286</v>
      </c>
    </row>
    <row r="210" spans="1:7" s="16" customFormat="1" ht="22.5">
      <c r="A210" s="122"/>
      <c r="B210" s="11">
        <v>10</v>
      </c>
      <c r="C210" s="13" t="s">
        <v>91</v>
      </c>
      <c r="D210" s="17" t="s">
        <v>18</v>
      </c>
      <c r="E210" s="46">
        <v>112.9</v>
      </c>
      <c r="F210" s="46">
        <v>68</v>
      </c>
      <c r="G210" s="30">
        <f t="shared" si="11"/>
        <v>0.6023029229406555</v>
      </c>
    </row>
    <row r="211" spans="1:7" s="16" customFormat="1" ht="22.5">
      <c r="A211" s="122"/>
      <c r="B211" s="11">
        <v>11</v>
      </c>
      <c r="C211" s="13" t="s">
        <v>92</v>
      </c>
      <c r="D211" s="17" t="s">
        <v>18</v>
      </c>
      <c r="E211" s="46">
        <v>40</v>
      </c>
      <c r="F211" s="46">
        <v>37.8</v>
      </c>
      <c r="G211" s="30">
        <f t="shared" si="11"/>
        <v>0.945</v>
      </c>
    </row>
    <row r="212" spans="1:7" s="16" customFormat="1" ht="22.5">
      <c r="A212" s="123"/>
      <c r="B212" s="43"/>
      <c r="C212" s="34" t="s">
        <v>22</v>
      </c>
      <c r="D212" s="19" t="s">
        <v>18</v>
      </c>
      <c r="E212" s="47">
        <f>SUM(E201:E211)</f>
        <v>1921.3000000000002</v>
      </c>
      <c r="F212" s="47">
        <f>SUM(F201:F211)</f>
        <v>1230.8999999999999</v>
      </c>
      <c r="G212" s="32">
        <f>F212/E212</f>
        <v>0.6406599698121063</v>
      </c>
    </row>
    <row r="213" spans="1:7" s="16" customFormat="1" ht="12.75">
      <c r="A213" s="9"/>
      <c r="B213" s="110" t="s">
        <v>12</v>
      </c>
      <c r="C213" s="111"/>
      <c r="D213" s="10"/>
      <c r="E213" s="48">
        <f>SUM(E212)</f>
        <v>1921.3000000000002</v>
      </c>
      <c r="F213" s="48">
        <f>SUM(F212)</f>
        <v>1230.8999999999999</v>
      </c>
      <c r="G213" s="15">
        <f>F213/E213*100</f>
        <v>64.06599698121063</v>
      </c>
    </row>
    <row r="214" spans="1:7" s="16" customFormat="1" ht="13.5" customHeight="1">
      <c r="A214" s="117">
        <v>16</v>
      </c>
      <c r="B214" s="119" t="s">
        <v>77</v>
      </c>
      <c r="C214" s="119"/>
      <c r="D214" s="119"/>
      <c r="E214" s="119"/>
      <c r="F214" s="119"/>
      <c r="G214" s="119"/>
    </row>
    <row r="215" spans="1:7" s="16" customFormat="1" ht="22.5">
      <c r="A215" s="118"/>
      <c r="B215" s="97">
        <v>1</v>
      </c>
      <c r="C215" s="13" t="s">
        <v>78</v>
      </c>
      <c r="D215" s="17" t="s">
        <v>18</v>
      </c>
      <c r="E215" s="50">
        <v>10.3</v>
      </c>
      <c r="F215" s="50">
        <v>0</v>
      </c>
      <c r="G215" s="30">
        <f aca="true" t="shared" si="12" ref="G215:G221">F215/E215</f>
        <v>0</v>
      </c>
    </row>
    <row r="216" spans="1:7" s="16" customFormat="1" ht="22.5">
      <c r="A216" s="118"/>
      <c r="B216" s="97">
        <v>2</v>
      </c>
      <c r="C216" s="13" t="s">
        <v>79</v>
      </c>
      <c r="D216" s="17" t="s">
        <v>18</v>
      </c>
      <c r="E216" s="50">
        <v>11</v>
      </c>
      <c r="F216" s="50">
        <v>0</v>
      </c>
      <c r="G216" s="30">
        <f t="shared" si="12"/>
        <v>0</v>
      </c>
    </row>
    <row r="217" spans="1:7" s="16" customFormat="1" ht="22.5">
      <c r="A217" s="118"/>
      <c r="B217" s="97">
        <v>4</v>
      </c>
      <c r="C217" s="13" t="s">
        <v>80</v>
      </c>
      <c r="D217" s="17" t="s">
        <v>35</v>
      </c>
      <c r="E217" s="50">
        <v>17000</v>
      </c>
      <c r="F217" s="50">
        <v>6300</v>
      </c>
      <c r="G217" s="30">
        <f t="shared" si="12"/>
        <v>0.37058823529411766</v>
      </c>
    </row>
    <row r="218" spans="1:7" s="16" customFormat="1" ht="22.5">
      <c r="A218" s="118"/>
      <c r="B218" s="97"/>
      <c r="C218" s="13" t="s">
        <v>142</v>
      </c>
      <c r="D218" s="17" t="s">
        <v>35</v>
      </c>
      <c r="E218" s="50">
        <v>124</v>
      </c>
      <c r="F218" s="50">
        <v>0</v>
      </c>
      <c r="G218" s="30">
        <f t="shared" si="12"/>
        <v>0</v>
      </c>
    </row>
    <row r="219" spans="1:7" s="16" customFormat="1" ht="22.5">
      <c r="A219" s="118"/>
      <c r="B219" s="43"/>
      <c r="C219" s="98" t="s">
        <v>22</v>
      </c>
      <c r="D219" s="19" t="s">
        <v>18</v>
      </c>
      <c r="E219" s="99">
        <f>SUM(E215:E216)</f>
        <v>21.3</v>
      </c>
      <c r="F219" s="99">
        <f>SUM(F215:F216)</f>
        <v>0</v>
      </c>
      <c r="G219" s="32">
        <f t="shared" si="12"/>
        <v>0</v>
      </c>
    </row>
    <row r="220" spans="1:7" s="16" customFormat="1" ht="22.5">
      <c r="A220" s="124"/>
      <c r="B220" s="43"/>
      <c r="C220" s="100"/>
      <c r="D220" s="19" t="s">
        <v>35</v>
      </c>
      <c r="E220" s="99">
        <f>SUM(E217:E218)</f>
        <v>17124</v>
      </c>
      <c r="F220" s="99">
        <f>SUM(F217:F218)</f>
        <v>6300</v>
      </c>
      <c r="G220" s="32">
        <f t="shared" si="12"/>
        <v>0.36790469516468116</v>
      </c>
    </row>
    <row r="221" spans="1:7" s="16" customFormat="1" ht="12.75">
      <c r="A221" s="14"/>
      <c r="B221" s="110" t="s">
        <v>12</v>
      </c>
      <c r="C221" s="111"/>
      <c r="D221" s="10"/>
      <c r="E221" s="15">
        <f>SUM(E219:E220)</f>
        <v>17145.3</v>
      </c>
      <c r="F221" s="15">
        <f>SUM(F219:F220)</f>
        <v>6300</v>
      </c>
      <c r="G221" s="101">
        <f t="shared" si="12"/>
        <v>0.3674476387114836</v>
      </c>
    </row>
    <row r="222" spans="1:7" s="16" customFormat="1" ht="31.5" customHeight="1">
      <c r="A222" s="117">
        <v>17</v>
      </c>
      <c r="B222" s="119" t="s">
        <v>93</v>
      </c>
      <c r="C222" s="119"/>
      <c r="D222" s="119"/>
      <c r="E222" s="119"/>
      <c r="F222" s="119"/>
      <c r="G222" s="119"/>
    </row>
    <row r="223" spans="1:7" s="16" customFormat="1" ht="22.5" customHeight="1">
      <c r="A223" s="118"/>
      <c r="B223" s="17">
        <v>1</v>
      </c>
      <c r="C223" s="13" t="s">
        <v>16</v>
      </c>
      <c r="D223" s="17" t="s">
        <v>18</v>
      </c>
      <c r="E223" s="17">
        <v>6093.2</v>
      </c>
      <c r="F223" s="17">
        <v>2560.4</v>
      </c>
      <c r="G223" s="18">
        <f>F223/E223</f>
        <v>0.4202061314251953</v>
      </c>
    </row>
    <row r="224" spans="1:7" s="16" customFormat="1" ht="20.25" customHeight="1">
      <c r="A224" s="118"/>
      <c r="B224" s="17"/>
      <c r="C224" s="13"/>
      <c r="D224" s="17" t="s">
        <v>17</v>
      </c>
      <c r="E224" s="17">
        <v>1136.7</v>
      </c>
      <c r="F224" s="17">
        <v>1133.7</v>
      </c>
      <c r="G224" s="18">
        <f>F224/E224</f>
        <v>0.9973607812087623</v>
      </c>
    </row>
    <row r="225" spans="1:7" s="16" customFormat="1" ht="23.25" customHeight="1">
      <c r="A225" s="118"/>
      <c r="B225" s="17">
        <v>2</v>
      </c>
      <c r="C225" s="13" t="s">
        <v>19</v>
      </c>
      <c r="D225" s="17" t="s">
        <v>18</v>
      </c>
      <c r="E225" s="17">
        <v>4004.5</v>
      </c>
      <c r="F225" s="17">
        <v>1398.5</v>
      </c>
      <c r="G225" s="18">
        <f aca="true" t="shared" si="13" ref="G225:G233">F225/E225</f>
        <v>0.3492321138718941</v>
      </c>
    </row>
    <row r="226" spans="1:7" s="16" customFormat="1" ht="57" customHeight="1">
      <c r="A226" s="118"/>
      <c r="B226" s="17">
        <v>3</v>
      </c>
      <c r="C226" s="13" t="s">
        <v>20</v>
      </c>
      <c r="D226" s="17" t="s">
        <v>17</v>
      </c>
      <c r="E226" s="17">
        <v>5015</v>
      </c>
      <c r="F226" s="17">
        <v>2507.4</v>
      </c>
      <c r="G226" s="18">
        <f t="shared" si="13"/>
        <v>0.4999800598205384</v>
      </c>
    </row>
    <row r="227" spans="1:7" s="16" customFormat="1" ht="21" customHeight="1">
      <c r="A227" s="118"/>
      <c r="B227" s="17"/>
      <c r="C227" s="13"/>
      <c r="D227" s="17" t="s">
        <v>18</v>
      </c>
      <c r="E227" s="17">
        <v>500</v>
      </c>
      <c r="F227" s="17">
        <v>250</v>
      </c>
      <c r="G227" s="18">
        <f t="shared" si="13"/>
        <v>0.5</v>
      </c>
    </row>
    <row r="228" spans="1:7" s="16" customFormat="1" ht="24" customHeight="1">
      <c r="A228" s="118"/>
      <c r="B228" s="17">
        <v>4</v>
      </c>
      <c r="C228" s="13" t="s">
        <v>21</v>
      </c>
      <c r="D228" s="17" t="s">
        <v>17</v>
      </c>
      <c r="E228" s="17">
        <v>2374.2</v>
      </c>
      <c r="F228" s="17">
        <v>2270.2</v>
      </c>
      <c r="G228" s="18">
        <f t="shared" si="13"/>
        <v>0.9561957712071435</v>
      </c>
    </row>
    <row r="229" spans="1:7" s="16" customFormat="1" ht="24" customHeight="1">
      <c r="A229" s="118"/>
      <c r="B229" s="17"/>
      <c r="C229" s="13"/>
      <c r="D229" s="17" t="s">
        <v>34</v>
      </c>
      <c r="E229" s="17">
        <v>1683.9</v>
      </c>
      <c r="F229" s="17">
        <v>852.4</v>
      </c>
      <c r="G229" s="18">
        <f t="shared" si="13"/>
        <v>0.5062058317002197</v>
      </c>
    </row>
    <row r="230" spans="1:7" s="16" customFormat="1" ht="20.25" customHeight="1">
      <c r="A230" s="118"/>
      <c r="B230" s="17"/>
      <c r="C230" s="13"/>
      <c r="D230" s="17" t="s">
        <v>18</v>
      </c>
      <c r="E230" s="17">
        <v>6825.4</v>
      </c>
      <c r="F230" s="17">
        <v>3526.3</v>
      </c>
      <c r="G230" s="18">
        <f t="shared" si="13"/>
        <v>0.5166437131889706</v>
      </c>
    </row>
    <row r="231" spans="1:7" s="16" customFormat="1" ht="22.5">
      <c r="A231" s="118"/>
      <c r="B231" s="19"/>
      <c r="C231" s="49" t="s">
        <v>22</v>
      </c>
      <c r="D231" s="19" t="s">
        <v>17</v>
      </c>
      <c r="E231" s="19">
        <f>E228+E226+E224</f>
        <v>8525.9</v>
      </c>
      <c r="F231" s="19">
        <f>F228+F226+F224</f>
        <v>5911.3</v>
      </c>
      <c r="G231" s="20">
        <f t="shared" si="13"/>
        <v>0.6933344280369228</v>
      </c>
    </row>
    <row r="232" spans="1:7" s="16" customFormat="1" ht="22.5">
      <c r="A232" s="118"/>
      <c r="B232" s="19"/>
      <c r="C232" s="49"/>
      <c r="D232" s="19" t="s">
        <v>34</v>
      </c>
      <c r="E232" s="19">
        <f>E229</f>
        <v>1683.9</v>
      </c>
      <c r="F232" s="19">
        <f>F229</f>
        <v>852.4</v>
      </c>
      <c r="G232" s="20">
        <f t="shared" si="13"/>
        <v>0.5062058317002197</v>
      </c>
    </row>
    <row r="233" spans="1:7" s="16" customFormat="1" ht="22.5">
      <c r="A233" s="118"/>
      <c r="B233" s="19"/>
      <c r="C233" s="21"/>
      <c r="D233" s="19" t="s">
        <v>18</v>
      </c>
      <c r="E233" s="19">
        <f>E225+E227+E230+E223</f>
        <v>17423.1</v>
      </c>
      <c r="F233" s="19">
        <f>F225+F227+F230+F223</f>
        <v>7735.200000000001</v>
      </c>
      <c r="G233" s="20">
        <f t="shared" si="13"/>
        <v>0.44396232587771417</v>
      </c>
    </row>
    <row r="234" spans="1:7" s="16" customFormat="1" ht="12.75">
      <c r="A234" s="14"/>
      <c r="B234" s="110" t="s">
        <v>12</v>
      </c>
      <c r="C234" s="111"/>
      <c r="D234" s="10"/>
      <c r="E234" s="15">
        <f>SUM(E231:E233)</f>
        <v>27632.899999999998</v>
      </c>
      <c r="F234" s="15">
        <f>SUM(F231:F233)</f>
        <v>14498.900000000001</v>
      </c>
      <c r="G234" s="15">
        <f>F234/E234*100</f>
        <v>52.46970097239162</v>
      </c>
    </row>
    <row r="235" spans="1:7" s="16" customFormat="1" ht="15" customHeight="1">
      <c r="A235" s="117">
        <v>18</v>
      </c>
      <c r="B235" s="119" t="s">
        <v>71</v>
      </c>
      <c r="C235" s="119"/>
      <c r="D235" s="119"/>
      <c r="E235" s="119"/>
      <c r="F235" s="119"/>
      <c r="G235" s="119"/>
    </row>
    <row r="236" spans="1:7" s="16" customFormat="1" ht="48" customHeight="1">
      <c r="A236" s="118"/>
      <c r="B236" s="17"/>
      <c r="C236" s="13" t="s">
        <v>126</v>
      </c>
      <c r="D236" s="17" t="s">
        <v>17</v>
      </c>
      <c r="E236" s="17">
        <v>1433</v>
      </c>
      <c r="F236" s="17">
        <v>720.1</v>
      </c>
      <c r="G236" s="18">
        <f aca="true" t="shared" si="14" ref="G236:G241">F236/E236</f>
        <v>0.5025122121423587</v>
      </c>
    </row>
    <row r="237" spans="1:7" s="16" customFormat="1" ht="21.75" customHeight="1">
      <c r="A237" s="118"/>
      <c r="B237" s="17"/>
      <c r="C237" s="13" t="s">
        <v>125</v>
      </c>
      <c r="D237" s="17" t="s">
        <v>34</v>
      </c>
      <c r="E237" s="17">
        <v>12040.2</v>
      </c>
      <c r="F237" s="17">
        <v>10277.08</v>
      </c>
      <c r="G237" s="18">
        <f t="shared" si="14"/>
        <v>0.8535638942874703</v>
      </c>
    </row>
    <row r="238" spans="1:7" s="16" customFormat="1" ht="21.75" customHeight="1">
      <c r="A238" s="118"/>
      <c r="B238" s="17"/>
      <c r="C238" s="13"/>
      <c r="D238" s="17" t="s">
        <v>17</v>
      </c>
      <c r="E238" s="17">
        <v>633.7</v>
      </c>
      <c r="F238" s="17">
        <v>540.89</v>
      </c>
      <c r="G238" s="18">
        <f t="shared" si="14"/>
        <v>0.8535426858134764</v>
      </c>
    </row>
    <row r="239" spans="1:7" s="16" customFormat="1" ht="34.5" customHeight="1">
      <c r="A239" s="118"/>
      <c r="B239" s="17"/>
      <c r="C239" s="13" t="s">
        <v>175</v>
      </c>
      <c r="D239" s="17" t="s">
        <v>17</v>
      </c>
      <c r="E239" s="17">
        <v>3208.9</v>
      </c>
      <c r="F239" s="17">
        <v>2511.76</v>
      </c>
      <c r="G239" s="18">
        <f t="shared" si="14"/>
        <v>0.782747982174577</v>
      </c>
    </row>
    <row r="240" spans="1:7" s="16" customFormat="1" ht="22.5" customHeight="1">
      <c r="A240" s="118"/>
      <c r="B240" s="17"/>
      <c r="C240" s="13" t="s">
        <v>72</v>
      </c>
      <c r="D240" s="17" t="s">
        <v>35</v>
      </c>
      <c r="E240" s="17">
        <v>2200</v>
      </c>
      <c r="F240" s="17">
        <v>0</v>
      </c>
      <c r="G240" s="18">
        <f t="shared" si="14"/>
        <v>0</v>
      </c>
    </row>
    <row r="241" spans="1:7" s="16" customFormat="1" ht="21.75" customHeight="1">
      <c r="A241" s="118"/>
      <c r="B241" s="35"/>
      <c r="C241" s="34" t="s">
        <v>22</v>
      </c>
      <c r="D241" s="19" t="s">
        <v>34</v>
      </c>
      <c r="E241" s="19">
        <f>E237</f>
        <v>12040.2</v>
      </c>
      <c r="F241" s="19">
        <f>F237</f>
        <v>10277.08</v>
      </c>
      <c r="G241" s="20">
        <f t="shared" si="14"/>
        <v>0.8535638942874703</v>
      </c>
    </row>
    <row r="242" spans="1:7" s="16" customFormat="1" ht="21.75" customHeight="1">
      <c r="A242" s="118"/>
      <c r="B242" s="35"/>
      <c r="C242" s="34"/>
      <c r="D242" s="19" t="s">
        <v>17</v>
      </c>
      <c r="E242" s="19">
        <f>E236+E239+E238</f>
        <v>5275.599999999999</v>
      </c>
      <c r="F242" s="19">
        <f>F236+F239+F238</f>
        <v>3772.75</v>
      </c>
      <c r="G242" s="20">
        <f>F241/E241</f>
        <v>0.8535638942874703</v>
      </c>
    </row>
    <row r="243" spans="1:7" s="16" customFormat="1" ht="21.75" customHeight="1">
      <c r="A243" s="118"/>
      <c r="B243" s="35"/>
      <c r="C243" s="21"/>
      <c r="D243" s="19" t="s">
        <v>35</v>
      </c>
      <c r="E243" s="19">
        <f>E240</f>
        <v>2200</v>
      </c>
      <c r="F243" s="19">
        <f>F240</f>
        <v>0</v>
      </c>
      <c r="G243" s="20">
        <f>F242/E242</f>
        <v>0.7151319281219198</v>
      </c>
    </row>
    <row r="244" spans="1:7" s="16" customFormat="1" ht="12.75">
      <c r="A244" s="14"/>
      <c r="B244" s="110" t="s">
        <v>12</v>
      </c>
      <c r="C244" s="111"/>
      <c r="D244" s="10"/>
      <c r="E244" s="10">
        <f>SUM(E241:E243)</f>
        <v>19515.8</v>
      </c>
      <c r="F244" s="10">
        <f>SUM(F241:F243)</f>
        <v>14049.83</v>
      </c>
      <c r="G244" s="15">
        <f aca="true" t="shared" si="15" ref="G244:G249">F244/E244*100</f>
        <v>71.99207821355004</v>
      </c>
    </row>
    <row r="245" spans="1:7" ht="22.5" customHeight="1">
      <c r="A245" s="93"/>
      <c r="B245" s="112" t="s">
        <v>15</v>
      </c>
      <c r="C245" s="113"/>
      <c r="D245" s="93"/>
      <c r="E245" s="87">
        <f>E20+E39+E55+E74+E82+E110+E123+E134+E144+E149+E156+E169+E190+E199+E213+E221+E234+E244</f>
        <v>684539.6532900002</v>
      </c>
      <c r="F245" s="87">
        <f>F20+F39+F55+F74+F82+F110+F123+F134+F144+F149+F156+F169+F190+F199+F213+F221+F234+F244</f>
        <v>283421.32943</v>
      </c>
      <c r="G245" s="88">
        <f t="shared" si="15"/>
        <v>41.403201124702505</v>
      </c>
    </row>
    <row r="246" spans="1:7" ht="25.5">
      <c r="A246" s="93"/>
      <c r="B246" s="94"/>
      <c r="C246" s="95" t="s">
        <v>60</v>
      </c>
      <c r="D246" s="96" t="s">
        <v>34</v>
      </c>
      <c r="E246" s="87">
        <f>E51+E241+E148+E72+E37+E232+E168</f>
        <v>162369.66437</v>
      </c>
      <c r="F246" s="87">
        <f>F51+F241+F148+F72+F37+F232+F168</f>
        <v>16281.753369999999</v>
      </c>
      <c r="G246" s="88">
        <f t="shared" si="15"/>
        <v>10.027583313159989</v>
      </c>
    </row>
    <row r="247" spans="1:7" ht="25.5">
      <c r="A247" s="93"/>
      <c r="B247" s="94"/>
      <c r="C247" s="95"/>
      <c r="D247" s="96" t="s">
        <v>17</v>
      </c>
      <c r="E247" s="87">
        <f>E36+E52+E71+E80+E132+E146+E167+E188+E231+E242+E198+E142+E109</f>
        <v>262065.52813</v>
      </c>
      <c r="F247" s="87">
        <f>F36+F52+F71+F80+F132+F146+F167+F188+F231+F242+F198+F142+F109</f>
        <v>142383.59956</v>
      </c>
      <c r="G247" s="88">
        <f t="shared" si="15"/>
        <v>54.33129667072021</v>
      </c>
    </row>
    <row r="248" spans="1:7" ht="25.5">
      <c r="A248" s="93"/>
      <c r="B248" s="93"/>
      <c r="C248" s="93"/>
      <c r="D248" s="96" t="s">
        <v>18</v>
      </c>
      <c r="E248" s="87">
        <f>E19+E38+E53+E73+E81+E108+E122+E133+E147+E154+E189+E197+E212+E219+E233+E143</f>
        <v>240780.46078999998</v>
      </c>
      <c r="F248" s="87">
        <f>F19+F38+F53+F73+F81+F108+F122+F133+F147+F154+F189+F197+F212+F219+F233+F143</f>
        <v>118455.97649999999</v>
      </c>
      <c r="G248" s="88">
        <f t="shared" si="15"/>
        <v>49.19667323143509</v>
      </c>
    </row>
    <row r="249" spans="1:7" ht="15.75" customHeight="1">
      <c r="A249" s="93"/>
      <c r="B249" s="93"/>
      <c r="C249" s="93"/>
      <c r="D249" s="93" t="s">
        <v>61</v>
      </c>
      <c r="E249" s="87">
        <f>E54+E243+E220</f>
        <v>19324</v>
      </c>
      <c r="F249" s="87">
        <f>F54+F243+F220</f>
        <v>6300</v>
      </c>
      <c r="G249" s="88">
        <f t="shared" si="15"/>
        <v>32.601945766921965</v>
      </c>
    </row>
    <row r="250" spans="1:7" ht="12.75" customHeight="1">
      <c r="A250" s="114" t="s">
        <v>176</v>
      </c>
      <c r="B250" s="114"/>
      <c r="C250" s="114"/>
      <c r="D250" s="114"/>
      <c r="E250" s="114"/>
      <c r="F250" s="114"/>
      <c r="G250" s="114"/>
    </row>
    <row r="251" spans="1:7" ht="0.75" customHeight="1">
      <c r="A251" s="115"/>
      <c r="B251" s="115"/>
      <c r="C251" s="115"/>
      <c r="D251" s="115"/>
      <c r="E251" s="115"/>
      <c r="F251" s="115"/>
      <c r="G251" s="115"/>
    </row>
    <row r="252" spans="1:7" ht="15.75" customHeight="1" hidden="1">
      <c r="A252" s="115"/>
      <c r="B252" s="115"/>
      <c r="C252" s="115"/>
      <c r="D252" s="115"/>
      <c r="E252" s="115"/>
      <c r="F252" s="115"/>
      <c r="G252" s="115"/>
    </row>
    <row r="253" spans="1:7" ht="15.75" customHeight="1">
      <c r="A253" s="115"/>
      <c r="B253" s="115"/>
      <c r="C253" s="115"/>
      <c r="D253" s="115"/>
      <c r="E253" s="115"/>
      <c r="F253" s="115"/>
      <c r="G253" s="115"/>
    </row>
    <row r="254" spans="1:7" ht="15.75" customHeight="1">
      <c r="A254" s="115"/>
      <c r="B254" s="115"/>
      <c r="C254" s="115"/>
      <c r="D254" s="115"/>
      <c r="E254" s="115"/>
      <c r="F254" s="115"/>
      <c r="G254" s="115"/>
    </row>
    <row r="255" spans="1:7" ht="15.75" customHeight="1">
      <c r="A255" s="115"/>
      <c r="B255" s="115"/>
      <c r="C255" s="115"/>
      <c r="D255" s="115"/>
      <c r="E255" s="115"/>
      <c r="F255" s="115"/>
      <c r="G255" s="115"/>
    </row>
    <row r="256" spans="1:7" ht="17.25" customHeight="1">
      <c r="A256" s="115"/>
      <c r="B256" s="115"/>
      <c r="C256" s="115"/>
      <c r="D256" s="115"/>
      <c r="E256" s="115"/>
      <c r="F256" s="115"/>
      <c r="G256" s="115"/>
    </row>
    <row r="257" spans="1:7" ht="5.25" customHeight="1" hidden="1">
      <c r="A257" s="115"/>
      <c r="B257" s="115"/>
      <c r="C257" s="115"/>
      <c r="D257" s="115"/>
      <c r="E257" s="115"/>
      <c r="F257" s="115"/>
      <c r="G257" s="115"/>
    </row>
    <row r="258" spans="1:7" ht="15.75" customHeight="1" hidden="1">
      <c r="A258" s="115"/>
      <c r="B258" s="115"/>
      <c r="C258" s="115"/>
      <c r="D258" s="115"/>
      <c r="E258" s="115"/>
      <c r="F258" s="115"/>
      <c r="G258" s="115"/>
    </row>
    <row r="259" spans="1:7" ht="15.75" customHeight="1">
      <c r="A259" s="116"/>
      <c r="B259" s="116"/>
      <c r="C259" s="116"/>
      <c r="D259" s="116"/>
      <c r="E259" s="116"/>
      <c r="F259" s="116"/>
      <c r="G259" s="116"/>
    </row>
    <row r="260" spans="1:7" ht="15.75">
      <c r="A260" s="78"/>
      <c r="B260" s="78"/>
      <c r="C260" s="79"/>
      <c r="D260" s="78"/>
      <c r="E260" s="78"/>
      <c r="F260" s="78"/>
      <c r="G260" s="78"/>
    </row>
    <row r="261" spans="1:7" ht="12.75">
      <c r="A261" s="77"/>
      <c r="B261" s="77"/>
      <c r="C261" s="77"/>
      <c r="D261" s="77"/>
      <c r="E261" s="77"/>
      <c r="F261" s="77"/>
      <c r="G261" s="77"/>
    </row>
    <row r="262" spans="1:7" ht="12.75">
      <c r="A262" s="77"/>
      <c r="B262" s="77"/>
      <c r="C262" s="77"/>
      <c r="D262" s="77"/>
      <c r="E262" s="77"/>
      <c r="F262" s="77"/>
      <c r="G262" s="77"/>
    </row>
    <row r="263" spans="1:7" ht="12.75">
      <c r="A263" s="77"/>
      <c r="B263" s="77"/>
      <c r="C263" s="77"/>
      <c r="D263" s="77"/>
      <c r="E263" s="77"/>
      <c r="F263" s="77"/>
      <c r="G263" s="77"/>
    </row>
    <row r="264" spans="1:7" ht="12.75">
      <c r="A264" s="77"/>
      <c r="B264" s="77"/>
      <c r="C264" s="77"/>
      <c r="D264" s="77"/>
      <c r="E264" s="77"/>
      <c r="F264" s="77"/>
      <c r="G264" s="77"/>
    </row>
    <row r="265" spans="1:7" ht="12.75">
      <c r="A265" s="77"/>
      <c r="B265" s="77"/>
      <c r="C265" s="77"/>
      <c r="D265" s="77"/>
      <c r="E265" s="77"/>
      <c r="F265" s="77"/>
      <c r="G265" s="77"/>
    </row>
    <row r="266" spans="1:7" ht="12.75">
      <c r="A266" s="77"/>
      <c r="B266" s="77"/>
      <c r="C266" s="77"/>
      <c r="D266" s="77"/>
      <c r="E266" s="77"/>
      <c r="F266" s="77"/>
      <c r="G266" s="77"/>
    </row>
    <row r="267" spans="1:7" ht="12.75">
      <c r="A267" s="77"/>
      <c r="B267" s="77"/>
      <c r="C267" s="77"/>
      <c r="D267" s="77"/>
      <c r="E267" s="77"/>
      <c r="F267" s="77"/>
      <c r="G267" s="77"/>
    </row>
    <row r="268" spans="1:7" ht="12.75">
      <c r="A268" s="77"/>
      <c r="B268" s="77"/>
      <c r="C268" s="77"/>
      <c r="D268" s="77"/>
      <c r="E268" s="77"/>
      <c r="F268" s="77"/>
      <c r="G268" s="77"/>
    </row>
    <row r="269" spans="1:7" ht="12.75">
      <c r="A269" s="77"/>
      <c r="B269" s="77"/>
      <c r="C269" s="77"/>
      <c r="D269" s="77"/>
      <c r="E269" s="77"/>
      <c r="F269" s="77"/>
      <c r="G269" s="77"/>
    </row>
    <row r="270" spans="1:7" ht="12.75">
      <c r="A270" s="77"/>
      <c r="B270" s="77"/>
      <c r="C270" s="77"/>
      <c r="D270" s="77"/>
      <c r="E270" s="77"/>
      <c r="F270" s="77"/>
      <c r="G270" s="77"/>
    </row>
    <row r="271" spans="1:7" ht="12.75">
      <c r="A271" s="77"/>
      <c r="B271" s="77"/>
      <c r="C271" s="77"/>
      <c r="D271" s="77"/>
      <c r="E271" s="77"/>
      <c r="F271" s="77"/>
      <c r="G271" s="77"/>
    </row>
    <row r="272" spans="1:7" ht="12.75">
      <c r="A272" s="77"/>
      <c r="B272" s="77"/>
      <c r="C272" s="77"/>
      <c r="D272" s="77"/>
      <c r="E272" s="77"/>
      <c r="F272" s="77"/>
      <c r="G272" s="77"/>
    </row>
    <row r="273" spans="1:7" ht="12.75">
      <c r="A273" s="77"/>
      <c r="B273" s="77"/>
      <c r="C273" s="77"/>
      <c r="D273" s="77"/>
      <c r="E273" s="77"/>
      <c r="F273" s="77"/>
      <c r="G273" s="77"/>
    </row>
    <row r="274" spans="1:7" ht="12.75">
      <c r="A274" s="77"/>
      <c r="B274" s="77"/>
      <c r="C274" s="77"/>
      <c r="D274" s="77"/>
      <c r="E274" s="77"/>
      <c r="F274" s="77"/>
      <c r="G274" s="77"/>
    </row>
    <row r="275" spans="1:7" ht="12.75">
      <c r="A275" s="77"/>
      <c r="B275" s="77"/>
      <c r="C275" s="77"/>
      <c r="D275" s="77"/>
      <c r="E275" s="77"/>
      <c r="F275" s="77"/>
      <c r="G275" s="77"/>
    </row>
    <row r="276" spans="1:7" ht="12.75">
      <c r="A276" s="77"/>
      <c r="B276" s="77"/>
      <c r="C276" s="77"/>
      <c r="D276" s="77"/>
      <c r="E276" s="77"/>
      <c r="F276" s="77"/>
      <c r="G276" s="77"/>
    </row>
    <row r="277" spans="1:7" ht="12.75">
      <c r="A277" s="77"/>
      <c r="B277" s="77"/>
      <c r="C277" s="77"/>
      <c r="D277" s="77"/>
      <c r="E277" s="77"/>
      <c r="F277" s="77"/>
      <c r="G277" s="77"/>
    </row>
    <row r="278" spans="1:7" ht="12.75">
      <c r="A278" s="77"/>
      <c r="B278" s="77"/>
      <c r="C278" s="77"/>
      <c r="D278" s="77"/>
      <c r="E278" s="77"/>
      <c r="F278" s="77"/>
      <c r="G278" s="77"/>
    </row>
    <row r="279" spans="1:7" ht="12.75">
      <c r="A279" s="77"/>
      <c r="B279" s="77"/>
      <c r="C279" s="77"/>
      <c r="D279" s="77"/>
      <c r="E279" s="77"/>
      <c r="F279" s="77"/>
      <c r="G279" s="77"/>
    </row>
    <row r="280" spans="1:7" ht="12.75">
      <c r="A280" s="77"/>
      <c r="B280" s="77"/>
      <c r="C280" s="77"/>
      <c r="D280" s="77"/>
      <c r="E280" s="77"/>
      <c r="F280" s="77"/>
      <c r="G280" s="77"/>
    </row>
    <row r="281" spans="1:7" ht="12.75">
      <c r="A281" s="77"/>
      <c r="B281" s="77"/>
      <c r="C281" s="77"/>
      <c r="D281" s="77"/>
      <c r="E281" s="77"/>
      <c r="F281" s="77"/>
      <c r="G281" s="77"/>
    </row>
    <row r="282" spans="1:7" ht="12.75">
      <c r="A282" s="77"/>
      <c r="B282" s="77"/>
      <c r="C282" s="77"/>
      <c r="D282" s="77"/>
      <c r="E282" s="77"/>
      <c r="F282" s="77"/>
      <c r="G282" s="77"/>
    </row>
    <row r="283" spans="1:7" ht="12.75">
      <c r="A283" s="77"/>
      <c r="B283" s="77"/>
      <c r="C283" s="77"/>
      <c r="D283" s="77"/>
      <c r="E283" s="77"/>
      <c r="F283" s="77"/>
      <c r="G283" s="77"/>
    </row>
    <row r="284" spans="1:7" ht="12.75">
      <c r="A284" s="77"/>
      <c r="B284" s="77"/>
      <c r="C284" s="77"/>
      <c r="D284" s="77"/>
      <c r="E284" s="77"/>
      <c r="F284" s="77"/>
      <c r="G284" s="77"/>
    </row>
    <row r="285" spans="1:7" ht="12.75">
      <c r="A285" s="77"/>
      <c r="B285" s="77"/>
      <c r="C285" s="77"/>
      <c r="D285" s="77"/>
      <c r="E285" s="77"/>
      <c r="F285" s="77"/>
      <c r="G285" s="77"/>
    </row>
    <row r="286" spans="1:7" ht="12.75">
      <c r="A286" s="77"/>
      <c r="B286" s="77"/>
      <c r="C286" s="77"/>
      <c r="D286" s="77"/>
      <c r="E286" s="77"/>
      <c r="F286" s="77"/>
      <c r="G286" s="77"/>
    </row>
    <row r="287" spans="1:7" ht="12.75">
      <c r="A287" s="77"/>
      <c r="B287" s="77"/>
      <c r="C287" s="77"/>
      <c r="D287" s="77"/>
      <c r="E287" s="77"/>
      <c r="F287" s="77"/>
      <c r="G287" s="77"/>
    </row>
    <row r="288" spans="1:7" ht="12.75">
      <c r="A288" s="77"/>
      <c r="B288" s="77"/>
      <c r="C288" s="77"/>
      <c r="D288" s="77"/>
      <c r="E288" s="77"/>
      <c r="F288" s="77"/>
      <c r="G288" s="77"/>
    </row>
    <row r="289" spans="1:7" ht="12.75">
      <c r="A289" s="77"/>
      <c r="B289" s="77"/>
      <c r="C289" s="77"/>
      <c r="D289" s="77"/>
      <c r="E289" s="77"/>
      <c r="F289" s="77"/>
      <c r="G289" s="77"/>
    </row>
    <row r="290" spans="1:7" ht="12.75">
      <c r="A290" s="77"/>
      <c r="B290" s="77"/>
      <c r="C290" s="77"/>
      <c r="D290" s="77"/>
      <c r="E290" s="77"/>
      <c r="F290" s="77"/>
      <c r="G290" s="77"/>
    </row>
    <row r="291" spans="1:7" ht="12.75">
      <c r="A291" s="77"/>
      <c r="B291" s="77"/>
      <c r="C291" s="77"/>
      <c r="D291" s="77"/>
      <c r="E291" s="77"/>
      <c r="F291" s="77"/>
      <c r="G291" s="77"/>
    </row>
    <row r="292" spans="1:7" ht="12.75">
      <c r="A292" s="77"/>
      <c r="B292" s="77"/>
      <c r="C292" s="77"/>
      <c r="D292" s="77"/>
      <c r="E292" s="77"/>
      <c r="F292" s="77"/>
      <c r="G292" s="77"/>
    </row>
    <row r="293" spans="1:7" ht="12.75">
      <c r="A293" s="77"/>
      <c r="B293" s="77"/>
      <c r="C293" s="77"/>
      <c r="D293" s="77"/>
      <c r="E293" s="77"/>
      <c r="F293" s="77"/>
      <c r="G293" s="77"/>
    </row>
    <row r="294" spans="1:7" ht="12.75">
      <c r="A294" s="77"/>
      <c r="B294" s="77"/>
      <c r="C294" s="77"/>
      <c r="D294" s="77"/>
      <c r="E294" s="77"/>
      <c r="F294" s="77"/>
      <c r="G294" s="77"/>
    </row>
    <row r="295" spans="1:7" ht="12.75">
      <c r="A295" s="77"/>
      <c r="B295" s="77"/>
      <c r="C295" s="77"/>
      <c r="D295" s="77"/>
      <c r="E295" s="77"/>
      <c r="F295" s="77"/>
      <c r="G295" s="77"/>
    </row>
    <row r="296" spans="1:7" ht="12.75">
      <c r="A296" s="77"/>
      <c r="B296" s="77"/>
      <c r="C296" s="77"/>
      <c r="D296" s="77"/>
      <c r="E296" s="77"/>
      <c r="F296" s="77"/>
      <c r="G296" s="77"/>
    </row>
    <row r="297" spans="1:7" ht="12.75">
      <c r="A297" s="77"/>
      <c r="B297" s="77"/>
      <c r="C297" s="77"/>
      <c r="D297" s="77"/>
      <c r="E297" s="77"/>
      <c r="F297" s="77"/>
      <c r="G297" s="77"/>
    </row>
    <row r="298" spans="1:7" ht="12.75">
      <c r="A298" s="77"/>
      <c r="B298" s="77"/>
      <c r="C298" s="77"/>
      <c r="D298" s="77"/>
      <c r="E298" s="77"/>
      <c r="F298" s="77"/>
      <c r="G298" s="77"/>
    </row>
    <row r="299" spans="1:7" ht="12.75">
      <c r="A299" s="77"/>
      <c r="B299" s="77"/>
      <c r="C299" s="77"/>
      <c r="D299" s="77"/>
      <c r="E299" s="77"/>
      <c r="F299" s="77"/>
      <c r="G299" s="77"/>
    </row>
    <row r="300" spans="1:7" ht="12.75">
      <c r="A300" s="77"/>
      <c r="B300" s="77"/>
      <c r="C300" s="77"/>
      <c r="D300" s="77"/>
      <c r="E300" s="77"/>
      <c r="F300" s="77"/>
      <c r="G300" s="77"/>
    </row>
    <row r="301" spans="1:7" ht="12.75">
      <c r="A301" s="77"/>
      <c r="B301" s="77"/>
      <c r="C301" s="77"/>
      <c r="D301" s="77"/>
      <c r="E301" s="77"/>
      <c r="F301" s="77"/>
      <c r="G301" s="77"/>
    </row>
    <row r="302" spans="1:7" ht="12.75">
      <c r="A302" s="77"/>
      <c r="B302" s="77"/>
      <c r="C302" s="77"/>
      <c r="D302" s="77"/>
      <c r="E302" s="77"/>
      <c r="F302" s="77"/>
      <c r="G302" s="77"/>
    </row>
    <row r="303" spans="1:7" ht="12.75">
      <c r="A303" s="77"/>
      <c r="B303" s="77"/>
      <c r="C303" s="77"/>
      <c r="D303" s="77"/>
      <c r="E303" s="77"/>
      <c r="F303" s="77"/>
      <c r="G303" s="77"/>
    </row>
    <row r="304" spans="1:7" ht="12.75">
      <c r="A304" s="77"/>
      <c r="B304" s="77"/>
      <c r="C304" s="77"/>
      <c r="D304" s="77"/>
      <c r="E304" s="77"/>
      <c r="F304" s="77"/>
      <c r="G304" s="77"/>
    </row>
    <row r="305" spans="1:7" ht="12.75">
      <c r="A305" s="77"/>
      <c r="B305" s="77"/>
      <c r="C305" s="77"/>
      <c r="D305" s="77"/>
      <c r="E305" s="77"/>
      <c r="F305" s="77"/>
      <c r="G305" s="77"/>
    </row>
    <row r="306" spans="1:7" ht="12.75">
      <c r="A306" s="77"/>
      <c r="B306" s="77"/>
      <c r="C306" s="77"/>
      <c r="D306" s="77"/>
      <c r="E306" s="77"/>
      <c r="F306" s="77"/>
      <c r="G306" s="77"/>
    </row>
    <row r="307" spans="1:7" ht="12.75">
      <c r="A307" s="77"/>
      <c r="B307" s="77"/>
      <c r="C307" s="77"/>
      <c r="D307" s="77"/>
      <c r="E307" s="77"/>
      <c r="F307" s="77"/>
      <c r="G307" s="77"/>
    </row>
    <row r="308" spans="1:7" ht="12.75">
      <c r="A308" s="77"/>
      <c r="B308" s="77"/>
      <c r="C308" s="77"/>
      <c r="D308" s="77"/>
      <c r="E308" s="77"/>
      <c r="F308" s="77"/>
      <c r="G308" s="77"/>
    </row>
    <row r="309" spans="1:7" ht="12.75">
      <c r="A309" s="77"/>
      <c r="B309" s="77"/>
      <c r="C309" s="77"/>
      <c r="D309" s="77"/>
      <c r="E309" s="77"/>
      <c r="F309" s="77"/>
      <c r="G309" s="77"/>
    </row>
    <row r="310" spans="1:7" ht="12.75">
      <c r="A310" s="77"/>
      <c r="B310" s="77"/>
      <c r="C310" s="77"/>
      <c r="D310" s="77"/>
      <c r="E310" s="77"/>
      <c r="F310" s="77"/>
      <c r="G310" s="77"/>
    </row>
    <row r="311" spans="1:7" ht="12.75">
      <c r="A311" s="77"/>
      <c r="B311" s="77"/>
      <c r="C311" s="77"/>
      <c r="D311" s="77"/>
      <c r="E311" s="77"/>
      <c r="F311" s="77"/>
      <c r="G311" s="77"/>
    </row>
    <row r="312" spans="1:7" ht="12.75">
      <c r="A312" s="77"/>
      <c r="B312" s="77"/>
      <c r="C312" s="77"/>
      <c r="D312" s="77"/>
      <c r="E312" s="77"/>
      <c r="F312" s="77"/>
      <c r="G312" s="77"/>
    </row>
    <row r="313" spans="1:7" ht="12.75">
      <c r="A313" s="77"/>
      <c r="B313" s="77"/>
      <c r="C313" s="77"/>
      <c r="D313" s="77"/>
      <c r="E313" s="77"/>
      <c r="F313" s="77"/>
      <c r="G313" s="77"/>
    </row>
    <row r="314" spans="1:7" ht="12.75">
      <c r="A314" s="77"/>
      <c r="B314" s="77"/>
      <c r="C314" s="77"/>
      <c r="D314" s="77"/>
      <c r="E314" s="77"/>
      <c r="F314" s="77"/>
      <c r="G314" s="77"/>
    </row>
    <row r="315" spans="1:7" ht="12.75">
      <c r="A315" s="77"/>
      <c r="B315" s="77"/>
      <c r="C315" s="77"/>
      <c r="D315" s="77"/>
      <c r="E315" s="77"/>
      <c r="F315" s="77"/>
      <c r="G315" s="77"/>
    </row>
    <row r="316" spans="1:7" ht="12.75">
      <c r="A316" s="77"/>
      <c r="B316" s="77"/>
      <c r="C316" s="77"/>
      <c r="D316" s="77"/>
      <c r="E316" s="77"/>
      <c r="F316" s="77"/>
      <c r="G316" s="77"/>
    </row>
    <row r="317" spans="1:7" ht="12.75">
      <c r="A317" s="77"/>
      <c r="B317" s="77"/>
      <c r="C317" s="77"/>
      <c r="D317" s="77"/>
      <c r="E317" s="77"/>
      <c r="F317" s="77"/>
      <c r="G317" s="77"/>
    </row>
    <row r="318" spans="1:7" ht="12.75">
      <c r="A318" s="77"/>
      <c r="B318" s="77"/>
      <c r="C318" s="77"/>
      <c r="D318" s="77"/>
      <c r="E318" s="77"/>
      <c r="F318" s="77"/>
      <c r="G318" s="77"/>
    </row>
    <row r="319" spans="1:7" ht="12.75">
      <c r="A319" s="77"/>
      <c r="B319" s="77"/>
      <c r="C319" s="77"/>
      <c r="D319" s="77"/>
      <c r="E319" s="77"/>
      <c r="F319" s="77"/>
      <c r="G319" s="77"/>
    </row>
    <row r="320" spans="1:7" ht="12.75">
      <c r="A320" s="77"/>
      <c r="B320" s="77"/>
      <c r="C320" s="77"/>
      <c r="D320" s="77"/>
      <c r="E320" s="77"/>
      <c r="F320" s="77"/>
      <c r="G320" s="77"/>
    </row>
    <row r="321" spans="1:7" ht="12.75">
      <c r="A321" s="77"/>
      <c r="B321" s="77"/>
      <c r="C321" s="77"/>
      <c r="D321" s="77"/>
      <c r="E321" s="77"/>
      <c r="F321" s="77"/>
      <c r="G321" s="77"/>
    </row>
    <row r="322" spans="1:7" ht="12.75">
      <c r="A322" s="77"/>
      <c r="B322" s="77"/>
      <c r="C322" s="77"/>
      <c r="D322" s="77"/>
      <c r="E322" s="77"/>
      <c r="F322" s="77"/>
      <c r="G322" s="77"/>
    </row>
    <row r="323" spans="1:7" ht="12.75">
      <c r="A323" s="77"/>
      <c r="B323" s="77"/>
      <c r="C323" s="77"/>
      <c r="D323" s="77"/>
      <c r="E323" s="77"/>
      <c r="F323" s="77"/>
      <c r="G323" s="77"/>
    </row>
    <row r="324" spans="1:7" ht="12.75">
      <c r="A324" s="77"/>
      <c r="B324" s="77"/>
      <c r="C324" s="77"/>
      <c r="D324" s="77"/>
      <c r="E324" s="77"/>
      <c r="F324" s="77"/>
      <c r="G324" s="77"/>
    </row>
    <row r="325" spans="1:7" ht="12.75">
      <c r="A325" s="77"/>
      <c r="B325" s="77"/>
      <c r="C325" s="77"/>
      <c r="D325" s="77"/>
      <c r="E325" s="77"/>
      <c r="F325" s="77"/>
      <c r="G325" s="77"/>
    </row>
    <row r="326" spans="1:7" ht="12.75">
      <c r="A326" s="77"/>
      <c r="B326" s="77"/>
      <c r="C326" s="77"/>
      <c r="D326" s="77"/>
      <c r="E326" s="77"/>
      <c r="F326" s="77"/>
      <c r="G326" s="77"/>
    </row>
    <row r="327" spans="1:7" ht="12.75">
      <c r="A327" s="77"/>
      <c r="B327" s="77"/>
      <c r="C327" s="77"/>
      <c r="D327" s="77"/>
      <c r="E327" s="77"/>
      <c r="F327" s="77"/>
      <c r="G327" s="77"/>
    </row>
    <row r="328" spans="1:7" ht="12.75">
      <c r="A328" s="77"/>
      <c r="B328" s="77"/>
      <c r="C328" s="77"/>
      <c r="D328" s="77"/>
      <c r="E328" s="77"/>
      <c r="F328" s="77"/>
      <c r="G328" s="77"/>
    </row>
    <row r="329" spans="1:7" ht="12.75">
      <c r="A329" s="77"/>
      <c r="B329" s="77"/>
      <c r="C329" s="77"/>
      <c r="D329" s="77"/>
      <c r="E329" s="77"/>
      <c r="F329" s="77"/>
      <c r="G329" s="77"/>
    </row>
    <row r="330" spans="1:7" ht="12.75">
      <c r="A330" s="77"/>
      <c r="B330" s="77"/>
      <c r="C330" s="77"/>
      <c r="D330" s="77"/>
      <c r="E330" s="77"/>
      <c r="F330" s="77"/>
      <c r="G330" s="77"/>
    </row>
    <row r="331" spans="1:7" ht="12.75">
      <c r="A331" s="77"/>
      <c r="B331" s="77"/>
      <c r="C331" s="77"/>
      <c r="D331" s="77"/>
      <c r="E331" s="77"/>
      <c r="F331" s="77"/>
      <c r="G331" s="77"/>
    </row>
    <row r="332" spans="1:7" ht="12.75">
      <c r="A332" s="77"/>
      <c r="B332" s="77"/>
      <c r="C332" s="77"/>
      <c r="D332" s="77"/>
      <c r="E332" s="77"/>
      <c r="F332" s="77"/>
      <c r="G332" s="77"/>
    </row>
    <row r="333" spans="1:7" ht="12.75">
      <c r="A333" s="77"/>
      <c r="B333" s="77"/>
      <c r="C333" s="77"/>
      <c r="D333" s="77"/>
      <c r="E333" s="77"/>
      <c r="F333" s="77"/>
      <c r="G333" s="77"/>
    </row>
    <row r="334" spans="1:7" ht="12.75">
      <c r="A334" s="77"/>
      <c r="B334" s="77"/>
      <c r="C334" s="77"/>
      <c r="D334" s="77"/>
      <c r="E334" s="77"/>
      <c r="F334" s="77"/>
      <c r="G334" s="77"/>
    </row>
    <row r="335" spans="1:7" ht="12.75">
      <c r="A335" s="77"/>
      <c r="B335" s="77"/>
      <c r="C335" s="77"/>
      <c r="D335" s="77"/>
      <c r="E335" s="77"/>
      <c r="F335" s="77"/>
      <c r="G335" s="77"/>
    </row>
    <row r="336" spans="1:7" ht="12.75">
      <c r="A336" s="77"/>
      <c r="B336" s="77"/>
      <c r="C336" s="77"/>
      <c r="D336" s="77"/>
      <c r="E336" s="77"/>
      <c r="F336" s="77"/>
      <c r="G336" s="77"/>
    </row>
    <row r="337" spans="1:7" ht="12.75">
      <c r="A337" s="77"/>
      <c r="B337" s="77"/>
      <c r="C337" s="77"/>
      <c r="D337" s="77"/>
      <c r="E337" s="77"/>
      <c r="F337" s="77"/>
      <c r="G337" s="77"/>
    </row>
    <row r="338" spans="1:7" ht="12.75">
      <c r="A338" s="77"/>
      <c r="B338" s="77"/>
      <c r="C338" s="77"/>
      <c r="D338" s="77"/>
      <c r="E338" s="77"/>
      <c r="F338" s="77"/>
      <c r="G338" s="77"/>
    </row>
    <row r="339" spans="1:7" ht="12.75">
      <c r="A339" s="77"/>
      <c r="B339" s="77"/>
      <c r="C339" s="77"/>
      <c r="D339" s="77"/>
      <c r="E339" s="77"/>
      <c r="F339" s="77"/>
      <c r="G339" s="77"/>
    </row>
    <row r="340" spans="1:7" ht="12.75">
      <c r="A340" s="77"/>
      <c r="B340" s="77"/>
      <c r="C340" s="77"/>
      <c r="D340" s="77"/>
      <c r="E340" s="77"/>
      <c r="F340" s="77"/>
      <c r="G340" s="77"/>
    </row>
    <row r="341" spans="1:7" ht="12.75">
      <c r="A341" s="77"/>
      <c r="B341" s="77"/>
      <c r="C341" s="77"/>
      <c r="D341" s="77"/>
      <c r="E341" s="77"/>
      <c r="F341" s="77"/>
      <c r="G341" s="77"/>
    </row>
    <row r="342" spans="1:7" ht="12.75">
      <c r="A342" s="77"/>
      <c r="B342" s="77"/>
      <c r="C342" s="77"/>
      <c r="D342" s="77"/>
      <c r="E342" s="77"/>
      <c r="F342" s="77"/>
      <c r="G342" s="77"/>
    </row>
    <row r="343" spans="1:7" ht="12.75">
      <c r="A343" s="77"/>
      <c r="B343" s="77"/>
      <c r="C343" s="77"/>
      <c r="D343" s="77"/>
      <c r="E343" s="77"/>
      <c r="F343" s="77"/>
      <c r="G343" s="77"/>
    </row>
  </sheetData>
  <sheetProtection/>
  <mergeCells count="59">
    <mergeCell ref="A3:G3"/>
    <mergeCell ref="B5:C5"/>
    <mergeCell ref="A6:A19"/>
    <mergeCell ref="B6:G6"/>
    <mergeCell ref="B20:C20"/>
    <mergeCell ref="A21:A38"/>
    <mergeCell ref="B21:G21"/>
    <mergeCell ref="B39:C39"/>
    <mergeCell ref="A40:A54"/>
    <mergeCell ref="B40:G40"/>
    <mergeCell ref="B55:C55"/>
    <mergeCell ref="A56:A73"/>
    <mergeCell ref="B56:G56"/>
    <mergeCell ref="B74:C74"/>
    <mergeCell ref="A75:A81"/>
    <mergeCell ref="B75:G75"/>
    <mergeCell ref="B82:C82"/>
    <mergeCell ref="A83:A105"/>
    <mergeCell ref="B83:G83"/>
    <mergeCell ref="B110:C110"/>
    <mergeCell ref="A111:A122"/>
    <mergeCell ref="B111:G111"/>
    <mergeCell ref="B123:C123"/>
    <mergeCell ref="A124:A133"/>
    <mergeCell ref="B124:G124"/>
    <mergeCell ref="B134:C134"/>
    <mergeCell ref="A135:A141"/>
    <mergeCell ref="B135:G135"/>
    <mergeCell ref="B144:C144"/>
    <mergeCell ref="A145:A148"/>
    <mergeCell ref="B145:G145"/>
    <mergeCell ref="B149:C149"/>
    <mergeCell ref="A150:A155"/>
    <mergeCell ref="B150:G150"/>
    <mergeCell ref="B156:C156"/>
    <mergeCell ref="A157:A167"/>
    <mergeCell ref="B157:G157"/>
    <mergeCell ref="B169:C169"/>
    <mergeCell ref="A170:A189"/>
    <mergeCell ref="B170:G170"/>
    <mergeCell ref="B190:C190"/>
    <mergeCell ref="A191:A197"/>
    <mergeCell ref="B191:G191"/>
    <mergeCell ref="B199:C199"/>
    <mergeCell ref="A200:A212"/>
    <mergeCell ref="B200:G200"/>
    <mergeCell ref="B213:C213"/>
    <mergeCell ref="A214:A220"/>
    <mergeCell ref="B214:G214"/>
    <mergeCell ref="B244:C244"/>
    <mergeCell ref="B245:C245"/>
    <mergeCell ref="A250:G258"/>
    <mergeCell ref="A259:G259"/>
    <mergeCell ref="B221:C221"/>
    <mergeCell ref="A222:A233"/>
    <mergeCell ref="B222:G222"/>
    <mergeCell ref="B234:C234"/>
    <mergeCell ref="A235:A243"/>
    <mergeCell ref="B235:G23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9"/>
  <sheetViews>
    <sheetView tabSelected="1" zoomScalePageLayoutView="0" workbookViewId="0" topLeftCell="A259">
      <selection activeCell="C276" sqref="C276"/>
    </sheetView>
  </sheetViews>
  <sheetFormatPr defaultColWidth="9.00390625" defaultRowHeight="12.75"/>
  <cols>
    <col min="1" max="1" width="7.125" style="76" customWidth="1"/>
    <col min="2" max="2" width="8.75390625" style="76" customWidth="1"/>
    <col min="3" max="3" width="43.125" style="76" customWidth="1"/>
    <col min="4" max="4" width="10.625" style="76" customWidth="1"/>
    <col min="5" max="5" width="12.00390625" style="76" customWidth="1"/>
    <col min="6" max="6" width="14.125" style="76" customWidth="1"/>
    <col min="7" max="7" width="13.00390625" style="76" customWidth="1"/>
    <col min="8" max="8" width="12.375" style="76" customWidth="1"/>
    <col min="9" max="16384" width="9.125" style="76" customWidth="1"/>
  </cols>
  <sheetData>
    <row r="1" s="16" customFormat="1" ht="12.75"/>
    <row r="2" s="16" customFormat="1" ht="12.75"/>
    <row r="3" spans="1:7" s="16" customFormat="1" ht="12.75">
      <c r="A3" s="134" t="s">
        <v>177</v>
      </c>
      <c r="B3" s="134"/>
      <c r="C3" s="134"/>
      <c r="D3" s="134"/>
      <c r="E3" s="134"/>
      <c r="F3" s="134"/>
      <c r="G3" s="134"/>
    </row>
    <row r="4" spans="1:7" s="16" customFormat="1" ht="12.75">
      <c r="A4" s="1"/>
      <c r="B4" s="1"/>
      <c r="C4" s="1"/>
      <c r="D4" s="1"/>
      <c r="E4" s="1"/>
      <c r="F4" s="1"/>
      <c r="G4" s="1"/>
    </row>
    <row r="5" spans="1:7" s="16" customFormat="1" ht="51">
      <c r="A5" s="2" t="s">
        <v>0</v>
      </c>
      <c r="B5" s="135" t="s">
        <v>1</v>
      </c>
      <c r="C5" s="136"/>
      <c r="D5" s="2" t="s">
        <v>46</v>
      </c>
      <c r="E5" s="2" t="s">
        <v>147</v>
      </c>
      <c r="F5" s="2" t="s">
        <v>178</v>
      </c>
      <c r="G5" s="2" t="s">
        <v>2</v>
      </c>
    </row>
    <row r="6" spans="1:7" s="16" customFormat="1" ht="30.75" customHeight="1">
      <c r="A6" s="130">
        <v>1</v>
      </c>
      <c r="B6" s="131" t="s">
        <v>62</v>
      </c>
      <c r="C6" s="132"/>
      <c r="D6" s="132"/>
      <c r="E6" s="132"/>
      <c r="F6" s="132"/>
      <c r="G6" s="133"/>
    </row>
    <row r="7" spans="1:7" s="16" customFormat="1" ht="63.75">
      <c r="A7" s="130"/>
      <c r="B7" s="3" t="s">
        <v>3</v>
      </c>
      <c r="C7" s="4" t="s">
        <v>43</v>
      </c>
      <c r="D7" s="25" t="s">
        <v>18</v>
      </c>
      <c r="E7" s="5">
        <v>16164.9</v>
      </c>
      <c r="F7" s="4">
        <v>11005.61</v>
      </c>
      <c r="G7" s="28">
        <f>F7/E7</f>
        <v>0.6808337818359532</v>
      </c>
    </row>
    <row r="8" spans="1:7" s="16" customFormat="1" ht="38.25">
      <c r="A8" s="130"/>
      <c r="B8" s="3" t="s">
        <v>4</v>
      </c>
      <c r="C8" s="4" t="s">
        <v>44</v>
      </c>
      <c r="D8" s="25" t="s">
        <v>18</v>
      </c>
      <c r="E8" s="5">
        <v>6263.8</v>
      </c>
      <c r="F8" s="4">
        <v>4379.2</v>
      </c>
      <c r="G8" s="28">
        <f aca="true" t="shared" si="0" ref="G8:G20">F8/E8</f>
        <v>0.6991283246591525</v>
      </c>
    </row>
    <row r="9" spans="1:7" s="16" customFormat="1" ht="38.25">
      <c r="A9" s="130"/>
      <c r="B9" s="3"/>
      <c r="C9" s="4" t="s">
        <v>199</v>
      </c>
      <c r="D9" s="25" t="s">
        <v>18</v>
      </c>
      <c r="E9" s="5">
        <v>174.9</v>
      </c>
      <c r="F9" s="4">
        <v>0</v>
      </c>
      <c r="G9" s="28"/>
    </row>
    <row r="10" spans="1:7" s="16" customFormat="1" ht="25.5">
      <c r="A10" s="130"/>
      <c r="B10" s="3" t="s">
        <v>5</v>
      </c>
      <c r="C10" s="4" t="s">
        <v>103</v>
      </c>
      <c r="D10" s="25" t="s">
        <v>18</v>
      </c>
      <c r="E10" s="5">
        <v>1086</v>
      </c>
      <c r="F10" s="4">
        <v>810.83</v>
      </c>
      <c r="G10" s="28">
        <f t="shared" si="0"/>
        <v>0.7466206261510129</v>
      </c>
    </row>
    <row r="11" spans="1:7" s="16" customFormat="1" ht="63.75">
      <c r="A11" s="130"/>
      <c r="B11" s="3" t="s">
        <v>6</v>
      </c>
      <c r="C11" s="4" t="s">
        <v>45</v>
      </c>
      <c r="D11" s="25" t="s">
        <v>18</v>
      </c>
      <c r="E11" s="5">
        <v>0</v>
      </c>
      <c r="F11" s="4">
        <v>0</v>
      </c>
      <c r="G11" s="28"/>
    </row>
    <row r="12" spans="1:7" s="16" customFormat="1" ht="25.5">
      <c r="A12" s="130"/>
      <c r="B12" s="3" t="s">
        <v>7</v>
      </c>
      <c r="C12" s="4" t="s">
        <v>104</v>
      </c>
      <c r="D12" s="25" t="s">
        <v>18</v>
      </c>
      <c r="E12" s="5">
        <v>1.6</v>
      </c>
      <c r="F12" s="4">
        <v>0</v>
      </c>
      <c r="G12" s="28">
        <f t="shared" si="0"/>
        <v>0</v>
      </c>
    </row>
    <row r="13" spans="1:7" s="16" customFormat="1" ht="38.25">
      <c r="A13" s="130"/>
      <c r="B13" s="3" t="s">
        <v>8</v>
      </c>
      <c r="C13" s="4" t="s">
        <v>47</v>
      </c>
      <c r="D13" s="25" t="s">
        <v>18</v>
      </c>
      <c r="E13" s="5">
        <v>20</v>
      </c>
      <c r="F13" s="4">
        <v>7.5</v>
      </c>
      <c r="G13" s="28">
        <f t="shared" si="0"/>
        <v>0.375</v>
      </c>
    </row>
    <row r="14" spans="1:7" s="16" customFormat="1" ht="78.75" customHeight="1">
      <c r="A14" s="130"/>
      <c r="B14" s="3" t="s">
        <v>11</v>
      </c>
      <c r="C14" s="4" t="s">
        <v>48</v>
      </c>
      <c r="D14" s="25" t="s">
        <v>18</v>
      </c>
      <c r="E14" s="5">
        <v>0</v>
      </c>
      <c r="F14" s="4">
        <v>0</v>
      </c>
      <c r="G14" s="28"/>
    </row>
    <row r="15" spans="1:7" s="16" customFormat="1" ht="24.75" customHeight="1">
      <c r="A15" s="130"/>
      <c r="B15" s="3" t="s">
        <v>51</v>
      </c>
      <c r="C15" s="4" t="s">
        <v>49</v>
      </c>
      <c r="D15" s="25" t="s">
        <v>18</v>
      </c>
      <c r="E15" s="5"/>
      <c r="F15" s="5"/>
      <c r="G15" s="28" t="s">
        <v>52</v>
      </c>
    </row>
    <row r="16" spans="1:7" s="16" customFormat="1" ht="38.25" customHeight="1">
      <c r="A16" s="130"/>
      <c r="B16" s="3" t="s">
        <v>73</v>
      </c>
      <c r="C16" s="4" t="s">
        <v>50</v>
      </c>
      <c r="D16" s="25" t="s">
        <v>18</v>
      </c>
      <c r="E16" s="4">
        <v>120.7</v>
      </c>
      <c r="F16" s="4">
        <v>89.6</v>
      </c>
      <c r="G16" s="28">
        <f t="shared" si="0"/>
        <v>0.7423363711681855</v>
      </c>
    </row>
    <row r="17" spans="1:7" s="16" customFormat="1" ht="27" customHeight="1">
      <c r="A17" s="130"/>
      <c r="B17" s="3" t="s">
        <v>74</v>
      </c>
      <c r="C17" s="4" t="s">
        <v>132</v>
      </c>
      <c r="D17" s="25" t="s">
        <v>18</v>
      </c>
      <c r="E17" s="4">
        <v>2.6</v>
      </c>
      <c r="F17" s="4">
        <v>2.6</v>
      </c>
      <c r="G17" s="28">
        <f t="shared" si="0"/>
        <v>1</v>
      </c>
    </row>
    <row r="18" spans="1:7" s="16" customFormat="1" ht="27" customHeight="1">
      <c r="A18" s="130"/>
      <c r="B18" s="3" t="s">
        <v>75</v>
      </c>
      <c r="C18" s="4" t="s">
        <v>149</v>
      </c>
      <c r="D18" s="25" t="s">
        <v>18</v>
      </c>
      <c r="E18" s="4">
        <v>326</v>
      </c>
      <c r="F18" s="4">
        <v>10.79</v>
      </c>
      <c r="G18" s="28">
        <f t="shared" si="0"/>
        <v>0.03309815950920245</v>
      </c>
    </row>
    <row r="19" spans="1:7" s="16" customFormat="1" ht="38.25" customHeight="1">
      <c r="A19" s="130"/>
      <c r="B19" s="3" t="s">
        <v>75</v>
      </c>
      <c r="C19" s="4" t="s">
        <v>105</v>
      </c>
      <c r="D19" s="25" t="s">
        <v>18</v>
      </c>
      <c r="E19" s="4">
        <v>0</v>
      </c>
      <c r="F19" s="4">
        <v>0</v>
      </c>
      <c r="G19" s="28"/>
    </row>
    <row r="20" spans="1:7" s="16" customFormat="1" ht="24" customHeight="1">
      <c r="A20" s="130"/>
      <c r="B20" s="102"/>
      <c r="C20" s="27" t="s">
        <v>22</v>
      </c>
      <c r="D20" s="26" t="s">
        <v>18</v>
      </c>
      <c r="E20" s="27">
        <f>SUM(E7:E19)</f>
        <v>24160.5</v>
      </c>
      <c r="F20" s="27">
        <f>SUM(F7:F19)</f>
        <v>16306.130000000003</v>
      </c>
      <c r="G20" s="29">
        <f t="shared" si="0"/>
        <v>0.6749086318577845</v>
      </c>
    </row>
    <row r="21" spans="1:7" s="16" customFormat="1" ht="12.75">
      <c r="A21" s="40"/>
      <c r="B21" s="110" t="s">
        <v>12</v>
      </c>
      <c r="C21" s="111"/>
      <c r="D21" s="6"/>
      <c r="E21" s="41">
        <f>SUM(E20)</f>
        <v>24160.5</v>
      </c>
      <c r="F21" s="41">
        <f>SUM(F20)</f>
        <v>16306.130000000003</v>
      </c>
      <c r="G21" s="42">
        <f>F21/E21*100</f>
        <v>67.49086318577845</v>
      </c>
    </row>
    <row r="22" spans="1:7" s="16" customFormat="1" ht="18" customHeight="1">
      <c r="A22" s="130">
        <v>2</v>
      </c>
      <c r="B22" s="131" t="s">
        <v>96</v>
      </c>
      <c r="C22" s="132"/>
      <c r="D22" s="132"/>
      <c r="E22" s="132"/>
      <c r="F22" s="132"/>
      <c r="G22" s="133"/>
    </row>
    <row r="23" spans="1:7" s="16" customFormat="1" ht="21.75" customHeight="1">
      <c r="A23" s="130"/>
      <c r="B23" s="3" t="s">
        <v>3</v>
      </c>
      <c r="C23" s="7" t="s">
        <v>95</v>
      </c>
      <c r="D23" s="25" t="s">
        <v>17</v>
      </c>
      <c r="E23" s="5">
        <v>61454.94</v>
      </c>
      <c r="F23" s="5">
        <v>39651.99</v>
      </c>
      <c r="G23" s="28">
        <f>F23/E23</f>
        <v>0.6452205469568435</v>
      </c>
    </row>
    <row r="24" spans="1:7" s="16" customFormat="1" ht="21.75" customHeight="1">
      <c r="A24" s="130"/>
      <c r="B24" s="3"/>
      <c r="C24" s="7"/>
      <c r="D24" s="25" t="s">
        <v>34</v>
      </c>
      <c r="E24" s="5">
        <v>57420</v>
      </c>
      <c r="F24" s="5">
        <v>0</v>
      </c>
      <c r="G24" s="28">
        <f>F24/E24</f>
        <v>0</v>
      </c>
    </row>
    <row r="25" spans="1:7" s="16" customFormat="1" ht="21" customHeight="1">
      <c r="A25" s="130"/>
      <c r="B25" s="3"/>
      <c r="C25" s="7"/>
      <c r="D25" s="25" t="s">
        <v>18</v>
      </c>
      <c r="E25" s="5">
        <v>70391</v>
      </c>
      <c r="F25" s="5">
        <v>51470.28</v>
      </c>
      <c r="G25" s="28">
        <f aca="true" t="shared" si="1" ref="G25:G39">F25/E25</f>
        <v>0.7312054097825006</v>
      </c>
    </row>
    <row r="26" spans="1:7" s="16" customFormat="1" ht="21.75" customHeight="1">
      <c r="A26" s="130"/>
      <c r="B26" s="3" t="s">
        <v>4</v>
      </c>
      <c r="C26" s="7" t="s">
        <v>27</v>
      </c>
      <c r="D26" s="25" t="s">
        <v>17</v>
      </c>
      <c r="E26" s="5">
        <v>100588.7</v>
      </c>
      <c r="F26" s="5">
        <v>74758</v>
      </c>
      <c r="G26" s="28">
        <f t="shared" si="1"/>
        <v>0.7432047536154658</v>
      </c>
    </row>
    <row r="27" spans="1:7" s="16" customFormat="1" ht="21.75" customHeight="1">
      <c r="A27" s="130"/>
      <c r="B27" s="3"/>
      <c r="C27" s="7"/>
      <c r="D27" s="25" t="s">
        <v>34</v>
      </c>
      <c r="E27" s="5">
        <v>1038.63</v>
      </c>
      <c r="F27" s="5">
        <v>739.33</v>
      </c>
      <c r="G27" s="28">
        <f t="shared" si="1"/>
        <v>0.7118319324494767</v>
      </c>
    </row>
    <row r="28" spans="1:7" s="16" customFormat="1" ht="20.25" customHeight="1">
      <c r="A28" s="130"/>
      <c r="B28" s="3"/>
      <c r="C28" s="7"/>
      <c r="D28" s="25" t="s">
        <v>18</v>
      </c>
      <c r="E28" s="5">
        <v>38296.78</v>
      </c>
      <c r="F28" s="5">
        <v>23442.14</v>
      </c>
      <c r="G28" s="28">
        <f t="shared" si="1"/>
        <v>0.6121177811816033</v>
      </c>
    </row>
    <row r="29" spans="1:7" s="16" customFormat="1" ht="45.75" customHeight="1">
      <c r="A29" s="130"/>
      <c r="B29" s="3" t="s">
        <v>5</v>
      </c>
      <c r="C29" s="7" t="s">
        <v>28</v>
      </c>
      <c r="D29" s="25" t="s">
        <v>17</v>
      </c>
      <c r="E29" s="5">
        <v>2885.87</v>
      </c>
      <c r="F29" s="5">
        <v>2156.94</v>
      </c>
      <c r="G29" s="28">
        <f t="shared" si="1"/>
        <v>0.7474141246833711</v>
      </c>
    </row>
    <row r="30" spans="1:7" s="16" customFormat="1" ht="21" customHeight="1">
      <c r="A30" s="130"/>
      <c r="B30" s="3"/>
      <c r="C30" s="7"/>
      <c r="D30" s="25" t="s">
        <v>18</v>
      </c>
      <c r="E30" s="5">
        <v>8992.92</v>
      </c>
      <c r="F30" s="5">
        <v>5284.34</v>
      </c>
      <c r="G30" s="28">
        <f t="shared" si="1"/>
        <v>0.5876111429880395</v>
      </c>
    </row>
    <row r="31" spans="1:7" s="16" customFormat="1" ht="32.25" customHeight="1">
      <c r="A31" s="130"/>
      <c r="B31" s="3" t="s">
        <v>6</v>
      </c>
      <c r="C31" s="7" t="s">
        <v>29</v>
      </c>
      <c r="D31" s="25" t="s">
        <v>17</v>
      </c>
      <c r="E31" s="5">
        <v>1179.83</v>
      </c>
      <c r="F31" s="5">
        <v>1116.31</v>
      </c>
      <c r="G31" s="28">
        <f t="shared" si="1"/>
        <v>0.9461617351652357</v>
      </c>
    </row>
    <row r="32" spans="1:7" s="16" customFormat="1" ht="18" customHeight="1">
      <c r="A32" s="130"/>
      <c r="B32" s="3"/>
      <c r="C32" s="7"/>
      <c r="D32" s="25" t="s">
        <v>18</v>
      </c>
      <c r="E32" s="5">
        <v>6255.67</v>
      </c>
      <c r="F32" s="5">
        <v>4281.28</v>
      </c>
      <c r="G32" s="28">
        <f t="shared" si="1"/>
        <v>0.684383926901515</v>
      </c>
    </row>
    <row r="33" spans="1:7" s="16" customFormat="1" ht="23.25" customHeight="1">
      <c r="A33" s="130"/>
      <c r="B33" s="3" t="s">
        <v>7</v>
      </c>
      <c r="C33" s="7" t="s">
        <v>30</v>
      </c>
      <c r="D33" s="25" t="s">
        <v>17</v>
      </c>
      <c r="E33" s="5">
        <v>200.77</v>
      </c>
      <c r="F33" s="5">
        <v>196.37</v>
      </c>
      <c r="G33" s="28">
        <f t="shared" si="1"/>
        <v>0.9780843751556507</v>
      </c>
    </row>
    <row r="34" spans="1:7" s="16" customFormat="1" ht="21" customHeight="1">
      <c r="A34" s="130"/>
      <c r="B34" s="3"/>
      <c r="C34" s="7"/>
      <c r="D34" s="25" t="s">
        <v>18</v>
      </c>
      <c r="E34" s="5">
        <v>1257.97</v>
      </c>
      <c r="F34" s="5">
        <v>858.86</v>
      </c>
      <c r="G34" s="28">
        <f t="shared" si="1"/>
        <v>0.6827348823898821</v>
      </c>
    </row>
    <row r="35" spans="1:7" s="16" customFormat="1" ht="22.5">
      <c r="A35" s="130"/>
      <c r="B35" s="3" t="s">
        <v>8</v>
      </c>
      <c r="C35" s="7" t="s">
        <v>31</v>
      </c>
      <c r="D35" s="25" t="s">
        <v>17</v>
      </c>
      <c r="E35" s="5">
        <v>2828.05</v>
      </c>
      <c r="F35" s="5">
        <v>1901.92</v>
      </c>
      <c r="G35" s="28">
        <f t="shared" si="1"/>
        <v>0.6725199342303</v>
      </c>
    </row>
    <row r="36" spans="1:7" s="16" customFormat="1" ht="22.5">
      <c r="A36" s="130"/>
      <c r="B36" s="3"/>
      <c r="C36" s="7"/>
      <c r="D36" s="25" t="s">
        <v>18</v>
      </c>
      <c r="E36" s="5">
        <v>1542.75</v>
      </c>
      <c r="F36" s="5">
        <v>1110.34</v>
      </c>
      <c r="G36" s="28">
        <f t="shared" si="1"/>
        <v>0.7197147950089126</v>
      </c>
    </row>
    <row r="37" spans="1:7" s="16" customFormat="1" ht="22.5">
      <c r="A37" s="130"/>
      <c r="B37" s="102"/>
      <c r="C37" s="24" t="s">
        <v>22</v>
      </c>
      <c r="D37" s="26" t="s">
        <v>17</v>
      </c>
      <c r="E37" s="27">
        <f>E23+E26+E29+E31+E33+E35</f>
        <v>169138.15999999997</v>
      </c>
      <c r="F37" s="27">
        <f>F23+F26+F29+F31+F33+F35</f>
        <v>119781.52999999998</v>
      </c>
      <c r="G37" s="29">
        <f t="shared" si="1"/>
        <v>0.7081874959500565</v>
      </c>
    </row>
    <row r="38" spans="1:7" s="16" customFormat="1" ht="22.5">
      <c r="A38" s="130"/>
      <c r="B38" s="102"/>
      <c r="C38" s="24"/>
      <c r="D38" s="26" t="s">
        <v>34</v>
      </c>
      <c r="E38" s="27">
        <f>E27+E24</f>
        <v>58458.63</v>
      </c>
      <c r="F38" s="27">
        <f>F27+F24</f>
        <v>739.33</v>
      </c>
      <c r="G38" s="29">
        <f t="shared" si="1"/>
        <v>0.012647063401930564</v>
      </c>
    </row>
    <row r="39" spans="1:7" s="16" customFormat="1" ht="22.5">
      <c r="A39" s="130"/>
      <c r="B39" s="102"/>
      <c r="C39" s="51"/>
      <c r="D39" s="26" t="s">
        <v>18</v>
      </c>
      <c r="E39" s="27">
        <f>E25+E28+E30+E32+E34+E36</f>
        <v>126737.09</v>
      </c>
      <c r="F39" s="27">
        <f>F25+F28+F30+F32+F34+F36</f>
        <v>86447.23999999999</v>
      </c>
      <c r="G39" s="29">
        <f t="shared" si="1"/>
        <v>0.6820989814426068</v>
      </c>
    </row>
    <row r="40" spans="1:7" s="16" customFormat="1" ht="12.75">
      <c r="A40" s="40"/>
      <c r="B40" s="110" t="s">
        <v>12</v>
      </c>
      <c r="C40" s="111"/>
      <c r="D40" s="6"/>
      <c r="E40" s="6">
        <f>SUM(E37:E39)</f>
        <v>354333.88</v>
      </c>
      <c r="F40" s="6">
        <f>SUM(F37:F39)</f>
        <v>206968.09999999998</v>
      </c>
      <c r="G40" s="42">
        <f>F40/E40*100</f>
        <v>58.410474324385795</v>
      </c>
    </row>
    <row r="41" spans="1:7" s="16" customFormat="1" ht="20.25" customHeight="1">
      <c r="A41" s="130">
        <v>3</v>
      </c>
      <c r="B41" s="131" t="s">
        <v>76</v>
      </c>
      <c r="C41" s="132"/>
      <c r="D41" s="132"/>
      <c r="E41" s="132"/>
      <c r="F41" s="132"/>
      <c r="G41" s="133"/>
    </row>
    <row r="42" spans="1:7" s="16" customFormat="1" ht="20.25" customHeight="1">
      <c r="A42" s="130"/>
      <c r="B42" s="3" t="s">
        <v>3</v>
      </c>
      <c r="C42" s="7" t="s">
        <v>117</v>
      </c>
      <c r="D42" s="25" t="s">
        <v>18</v>
      </c>
      <c r="E42" s="5">
        <v>3.5</v>
      </c>
      <c r="F42" s="5">
        <v>2</v>
      </c>
      <c r="G42" s="28">
        <f aca="true" t="shared" si="2" ref="G42:G50">F42/E42</f>
        <v>0.5714285714285714</v>
      </c>
    </row>
    <row r="43" spans="1:7" s="16" customFormat="1" ht="20.25" customHeight="1">
      <c r="A43" s="130"/>
      <c r="B43" s="3" t="s">
        <v>4</v>
      </c>
      <c r="C43" s="7" t="s">
        <v>118</v>
      </c>
      <c r="D43" s="25" t="s">
        <v>18</v>
      </c>
      <c r="E43" s="5">
        <v>8.8</v>
      </c>
      <c r="F43" s="5">
        <v>4.8</v>
      </c>
      <c r="G43" s="28">
        <f t="shared" si="2"/>
        <v>0.5454545454545454</v>
      </c>
    </row>
    <row r="44" spans="1:7" s="16" customFormat="1" ht="20.25" customHeight="1">
      <c r="A44" s="130"/>
      <c r="B44" s="3" t="s">
        <v>5</v>
      </c>
      <c r="C44" s="7" t="s">
        <v>119</v>
      </c>
      <c r="D44" s="25" t="s">
        <v>18</v>
      </c>
      <c r="E44" s="5">
        <v>1</v>
      </c>
      <c r="F44" s="5">
        <v>1</v>
      </c>
      <c r="G44" s="28">
        <f t="shared" si="2"/>
        <v>1</v>
      </c>
    </row>
    <row r="45" spans="1:7" s="16" customFormat="1" ht="20.25" customHeight="1">
      <c r="A45" s="130"/>
      <c r="B45" s="3" t="s">
        <v>6</v>
      </c>
      <c r="C45" s="7" t="s">
        <v>120</v>
      </c>
      <c r="D45" s="25" t="s">
        <v>18</v>
      </c>
      <c r="E45" s="5">
        <v>2.2</v>
      </c>
      <c r="F45" s="5">
        <v>0.5</v>
      </c>
      <c r="G45" s="28">
        <f t="shared" si="2"/>
        <v>0.22727272727272727</v>
      </c>
    </row>
    <row r="46" spans="1:7" s="16" customFormat="1" ht="20.25" customHeight="1">
      <c r="A46" s="130"/>
      <c r="B46" s="3" t="s">
        <v>7</v>
      </c>
      <c r="C46" s="7" t="s">
        <v>121</v>
      </c>
      <c r="D46" s="25" t="s">
        <v>18</v>
      </c>
      <c r="E46" s="5">
        <v>6</v>
      </c>
      <c r="F46" s="5">
        <v>4</v>
      </c>
      <c r="G46" s="28">
        <f t="shared" si="2"/>
        <v>0.6666666666666666</v>
      </c>
    </row>
    <row r="47" spans="1:7" s="16" customFormat="1" ht="20.25" customHeight="1">
      <c r="A47" s="130"/>
      <c r="B47" s="3" t="s">
        <v>8</v>
      </c>
      <c r="C47" s="7" t="s">
        <v>122</v>
      </c>
      <c r="D47" s="25" t="s">
        <v>18</v>
      </c>
      <c r="E47" s="5">
        <v>3.5</v>
      </c>
      <c r="F47" s="5">
        <v>1.5</v>
      </c>
      <c r="G47" s="28">
        <f t="shared" si="2"/>
        <v>0.42857142857142855</v>
      </c>
    </row>
    <row r="48" spans="1:7" s="16" customFormat="1" ht="24" customHeight="1">
      <c r="A48" s="130"/>
      <c r="B48" s="3"/>
      <c r="C48" s="7" t="s">
        <v>33</v>
      </c>
      <c r="D48" s="25" t="s">
        <v>18</v>
      </c>
      <c r="E48" s="61">
        <v>31.752</v>
      </c>
      <c r="F48" s="5">
        <v>31.752</v>
      </c>
      <c r="G48" s="28">
        <f t="shared" si="2"/>
        <v>1</v>
      </c>
    </row>
    <row r="49" spans="1:7" s="16" customFormat="1" ht="20.25" customHeight="1">
      <c r="A49" s="130"/>
      <c r="B49" s="37"/>
      <c r="C49" s="37"/>
      <c r="D49" s="25" t="s">
        <v>17</v>
      </c>
      <c r="E49" s="61">
        <v>70.91463</v>
      </c>
      <c r="F49" s="5">
        <v>70.91463</v>
      </c>
      <c r="G49" s="28">
        <f t="shared" si="2"/>
        <v>1</v>
      </c>
    </row>
    <row r="50" spans="1:7" s="16" customFormat="1" ht="20.25" customHeight="1">
      <c r="A50" s="130"/>
      <c r="B50" s="37"/>
      <c r="C50" s="37"/>
      <c r="D50" s="25" t="s">
        <v>34</v>
      </c>
      <c r="E50" s="62">
        <v>250.13337</v>
      </c>
      <c r="F50" s="5">
        <v>250.13337</v>
      </c>
      <c r="G50" s="28">
        <f t="shared" si="2"/>
        <v>1</v>
      </c>
    </row>
    <row r="51" spans="1:7" s="16" customFormat="1" ht="20.25" customHeight="1">
      <c r="A51" s="130"/>
      <c r="B51" s="37"/>
      <c r="C51" s="37"/>
      <c r="D51" s="25" t="s">
        <v>35</v>
      </c>
      <c r="E51" s="36"/>
      <c r="G51" s="28"/>
    </row>
    <row r="52" spans="1:7" s="16" customFormat="1" ht="20.25" customHeight="1">
      <c r="A52" s="130"/>
      <c r="B52" s="38"/>
      <c r="C52" s="24" t="s">
        <v>22</v>
      </c>
      <c r="D52" s="26" t="s">
        <v>34</v>
      </c>
      <c r="E52" s="39">
        <f>E50</f>
        <v>250.13337</v>
      </c>
      <c r="F52" s="39">
        <f>F50</f>
        <v>250.13337</v>
      </c>
      <c r="G52" s="29">
        <f>F52/E52</f>
        <v>1</v>
      </c>
    </row>
    <row r="53" spans="1:7" s="16" customFormat="1" ht="20.25" customHeight="1">
      <c r="A53" s="130"/>
      <c r="B53" s="38"/>
      <c r="C53" s="38"/>
      <c r="D53" s="26" t="s">
        <v>17</v>
      </c>
      <c r="E53" s="39">
        <f>E49</f>
        <v>70.91463</v>
      </c>
      <c r="F53" s="39">
        <f>F49</f>
        <v>70.91463</v>
      </c>
      <c r="G53" s="29">
        <f>F53/E53</f>
        <v>1</v>
      </c>
    </row>
    <row r="54" spans="1:7" s="16" customFormat="1" ht="20.25" customHeight="1">
      <c r="A54" s="130"/>
      <c r="B54" s="38"/>
      <c r="C54" s="38"/>
      <c r="D54" s="26" t="s">
        <v>18</v>
      </c>
      <c r="E54" s="39">
        <f>SUM(E42:E48)</f>
        <v>56.751999999999995</v>
      </c>
      <c r="F54" s="39">
        <f>SUM(F42:F48)</f>
        <v>45.552</v>
      </c>
      <c r="G54" s="29">
        <f>F54/E54</f>
        <v>0.8026501268677756</v>
      </c>
    </row>
    <row r="55" spans="1:7" s="16" customFormat="1" ht="20.25" customHeight="1">
      <c r="A55" s="130"/>
      <c r="B55" s="38"/>
      <c r="C55" s="38"/>
      <c r="D55" s="26" t="s">
        <v>35</v>
      </c>
      <c r="E55" s="39">
        <f>E51</f>
        <v>0</v>
      </c>
      <c r="F55" s="39">
        <f>F51</f>
        <v>0</v>
      </c>
      <c r="G55" s="29"/>
    </row>
    <row r="56" spans="1:7" s="16" customFormat="1" ht="12.75">
      <c r="A56" s="40"/>
      <c r="B56" s="110" t="s">
        <v>12</v>
      </c>
      <c r="C56" s="111"/>
      <c r="D56" s="6"/>
      <c r="E56" s="41">
        <f>SUM(E52:E55)</f>
        <v>377.8</v>
      </c>
      <c r="F56" s="41">
        <f>SUM(F52:F55)</f>
        <v>366.6</v>
      </c>
      <c r="G56" s="42">
        <f>F56/E56*100</f>
        <v>97.03546850185283</v>
      </c>
    </row>
    <row r="57" spans="1:7" s="16" customFormat="1" ht="17.25" customHeight="1">
      <c r="A57" s="121">
        <v>4</v>
      </c>
      <c r="B57" s="131" t="s">
        <v>63</v>
      </c>
      <c r="C57" s="132"/>
      <c r="D57" s="132"/>
      <c r="E57" s="132"/>
      <c r="F57" s="132"/>
      <c r="G57" s="133"/>
    </row>
    <row r="58" spans="1:7" s="16" customFormat="1" ht="23.25" customHeight="1">
      <c r="A58" s="122"/>
      <c r="B58" s="3" t="s">
        <v>3</v>
      </c>
      <c r="C58" s="7" t="s">
        <v>23</v>
      </c>
      <c r="D58" s="25" t="s">
        <v>17</v>
      </c>
      <c r="E58" s="5">
        <v>9518.85</v>
      </c>
      <c r="F58" s="8">
        <v>7527.7</v>
      </c>
      <c r="G58" s="28">
        <f>F58/E58</f>
        <v>0.790820319681474</v>
      </c>
    </row>
    <row r="59" spans="1:7" s="16" customFormat="1" ht="24" customHeight="1">
      <c r="A59" s="122"/>
      <c r="B59" s="3"/>
      <c r="C59" s="7"/>
      <c r="D59" s="25" t="s">
        <v>18</v>
      </c>
      <c r="E59" s="5">
        <v>21156.5</v>
      </c>
      <c r="F59" s="8">
        <v>14371.14</v>
      </c>
      <c r="G59" s="28">
        <f aca="true" t="shared" si="3" ref="G59:G76">F59/E59</f>
        <v>0.6792777633351452</v>
      </c>
    </row>
    <row r="60" spans="1:7" s="16" customFormat="1" ht="24" customHeight="1">
      <c r="A60" s="122"/>
      <c r="B60" s="3"/>
      <c r="C60" s="7"/>
      <c r="D60" s="25" t="s">
        <v>34</v>
      </c>
      <c r="E60" s="5">
        <v>150</v>
      </c>
      <c r="F60" s="8">
        <v>150</v>
      </c>
      <c r="G60" s="28">
        <f t="shared" si="3"/>
        <v>1</v>
      </c>
    </row>
    <row r="61" spans="1:7" s="16" customFormat="1" ht="24" customHeight="1">
      <c r="A61" s="122"/>
      <c r="B61" s="3" t="s">
        <v>4</v>
      </c>
      <c r="C61" s="7" t="s">
        <v>24</v>
      </c>
      <c r="D61" s="25" t="s">
        <v>17</v>
      </c>
      <c r="E61" s="5">
        <v>337.43</v>
      </c>
      <c r="F61" s="8">
        <v>214.5</v>
      </c>
      <c r="G61" s="28">
        <f t="shared" si="3"/>
        <v>0.635687401831491</v>
      </c>
    </row>
    <row r="62" spans="1:7" s="16" customFormat="1" ht="24" customHeight="1">
      <c r="A62" s="122"/>
      <c r="B62" s="3"/>
      <c r="C62" s="7"/>
      <c r="D62" s="25" t="s">
        <v>18</v>
      </c>
      <c r="E62" s="5">
        <v>999.05</v>
      </c>
      <c r="F62" s="8">
        <v>708.3</v>
      </c>
      <c r="G62" s="28">
        <f t="shared" si="3"/>
        <v>0.7089735248486062</v>
      </c>
    </row>
    <row r="63" spans="1:7" s="16" customFormat="1" ht="24" customHeight="1">
      <c r="A63" s="122"/>
      <c r="B63" s="3" t="s">
        <v>5</v>
      </c>
      <c r="C63" s="7" t="s">
        <v>25</v>
      </c>
      <c r="D63" s="25" t="s">
        <v>17</v>
      </c>
      <c r="E63" s="5">
        <v>3653.22</v>
      </c>
      <c r="F63" s="8">
        <v>2563.56</v>
      </c>
      <c r="G63" s="28">
        <f t="shared" si="3"/>
        <v>0.7017261484389115</v>
      </c>
    </row>
    <row r="64" spans="1:7" s="16" customFormat="1" ht="24" customHeight="1">
      <c r="A64" s="122"/>
      <c r="B64" s="3"/>
      <c r="C64" s="7"/>
      <c r="D64" s="25" t="s">
        <v>18</v>
      </c>
      <c r="E64" s="5">
        <v>10177.2</v>
      </c>
      <c r="F64" s="8">
        <v>7325.44</v>
      </c>
      <c r="G64" s="28">
        <f t="shared" si="3"/>
        <v>0.7197893330189049</v>
      </c>
    </row>
    <row r="65" spans="1:7" s="16" customFormat="1" ht="24" customHeight="1">
      <c r="A65" s="122"/>
      <c r="B65" s="3"/>
      <c r="C65" s="7"/>
      <c r="D65" s="25" t="s">
        <v>34</v>
      </c>
      <c r="E65" s="5">
        <v>46.8</v>
      </c>
      <c r="F65" s="8">
        <v>46.8</v>
      </c>
      <c r="G65" s="28">
        <f t="shared" si="3"/>
        <v>1</v>
      </c>
    </row>
    <row r="66" spans="1:7" s="16" customFormat="1" ht="24" customHeight="1">
      <c r="A66" s="122"/>
      <c r="B66" s="3" t="s">
        <v>6</v>
      </c>
      <c r="C66" s="7" t="s">
        <v>26</v>
      </c>
      <c r="D66" s="25" t="s">
        <v>17</v>
      </c>
      <c r="E66" s="5">
        <v>360.91</v>
      </c>
      <c r="F66" s="8">
        <v>265.8</v>
      </c>
      <c r="G66" s="28">
        <f t="shared" si="3"/>
        <v>0.7364716965448449</v>
      </c>
    </row>
    <row r="67" spans="1:7" s="16" customFormat="1" ht="24" customHeight="1">
      <c r="A67" s="122"/>
      <c r="B67" s="3"/>
      <c r="C67" s="7"/>
      <c r="D67" s="25" t="s">
        <v>18</v>
      </c>
      <c r="E67" s="5">
        <v>2138.52</v>
      </c>
      <c r="F67" s="8">
        <v>1502.4</v>
      </c>
      <c r="G67" s="28">
        <f t="shared" si="3"/>
        <v>0.7025419448964705</v>
      </c>
    </row>
    <row r="68" spans="1:7" s="16" customFormat="1" ht="24" customHeight="1">
      <c r="A68" s="122"/>
      <c r="B68" s="3" t="s">
        <v>7</v>
      </c>
      <c r="C68" s="7" t="s">
        <v>64</v>
      </c>
      <c r="D68" s="25" t="s">
        <v>17</v>
      </c>
      <c r="E68" s="5">
        <v>343.12</v>
      </c>
      <c r="F68" s="8">
        <v>277.3</v>
      </c>
      <c r="G68" s="28">
        <f t="shared" si="3"/>
        <v>0.8081720680811378</v>
      </c>
    </row>
    <row r="69" spans="1:7" s="16" customFormat="1" ht="24" customHeight="1">
      <c r="A69" s="122"/>
      <c r="B69" s="3"/>
      <c r="C69" s="7"/>
      <c r="D69" s="25" t="s">
        <v>34</v>
      </c>
      <c r="E69" s="5"/>
      <c r="F69" s="8"/>
      <c r="G69" s="28"/>
    </row>
    <row r="70" spans="1:7" s="16" customFormat="1" ht="24" customHeight="1">
      <c r="A70" s="122"/>
      <c r="B70" s="36"/>
      <c r="D70" s="25" t="s">
        <v>18</v>
      </c>
      <c r="E70" s="5">
        <v>1491.77</v>
      </c>
      <c r="F70" s="8">
        <v>1076.4</v>
      </c>
      <c r="G70" s="28">
        <f>F70/E70</f>
        <v>0.7215589534579728</v>
      </c>
    </row>
    <row r="71" spans="1:7" s="16" customFormat="1" ht="24" customHeight="1">
      <c r="A71" s="122"/>
      <c r="B71" s="3" t="s">
        <v>8</v>
      </c>
      <c r="C71" s="7" t="s">
        <v>65</v>
      </c>
      <c r="D71" s="25" t="s">
        <v>17</v>
      </c>
      <c r="E71" s="5">
        <v>887.68</v>
      </c>
      <c r="F71" s="8">
        <v>653.7</v>
      </c>
      <c r="G71" s="28">
        <f>F71/E71</f>
        <v>0.7364140230713772</v>
      </c>
    </row>
    <row r="72" spans="1:7" s="16" customFormat="1" ht="24" customHeight="1">
      <c r="A72" s="122"/>
      <c r="B72" s="3"/>
      <c r="C72" s="7"/>
      <c r="D72" s="25" t="s">
        <v>18</v>
      </c>
      <c r="E72" s="8">
        <v>4251.33</v>
      </c>
      <c r="F72" s="8">
        <v>3185.3</v>
      </c>
      <c r="G72" s="28">
        <f>F72/E72</f>
        <v>0.7492478824273816</v>
      </c>
    </row>
    <row r="73" spans="1:7" s="16" customFormat="1" ht="27" customHeight="1">
      <c r="A73" s="122"/>
      <c r="B73" s="68"/>
      <c r="C73" s="24" t="s">
        <v>22</v>
      </c>
      <c r="D73" s="26" t="s">
        <v>17</v>
      </c>
      <c r="E73" s="27">
        <f>E58+E61+E63+E66+E68+E71</f>
        <v>15101.210000000001</v>
      </c>
      <c r="F73" s="27">
        <f>F58+F61+F63+F66+F68+F71</f>
        <v>11502.56</v>
      </c>
      <c r="G73" s="29">
        <f t="shared" si="3"/>
        <v>0.7616979036779171</v>
      </c>
    </row>
    <row r="74" spans="1:7" s="16" customFormat="1" ht="27" customHeight="1">
      <c r="A74" s="122"/>
      <c r="B74" s="69"/>
      <c r="C74" s="70"/>
      <c r="D74" s="26" t="s">
        <v>34</v>
      </c>
      <c r="E74" s="27">
        <f>E69+E60+E65</f>
        <v>196.8</v>
      </c>
      <c r="F74" s="27">
        <f>F69+F60+F65</f>
        <v>196.8</v>
      </c>
      <c r="G74" s="29">
        <f t="shared" si="3"/>
        <v>1</v>
      </c>
    </row>
    <row r="75" spans="1:7" s="16" customFormat="1" ht="21" customHeight="1">
      <c r="A75" s="123"/>
      <c r="B75" s="71"/>
      <c r="C75" s="72"/>
      <c r="D75" s="26" t="s">
        <v>18</v>
      </c>
      <c r="E75" s="73">
        <f>E59+E62+E64+E67+E70+E72</f>
        <v>40214.369999999995</v>
      </c>
      <c r="F75" s="73">
        <f>F59+F62+F64+F67+F70+F72</f>
        <v>28168.98</v>
      </c>
      <c r="G75" s="29">
        <f t="shared" si="3"/>
        <v>0.7004705034543622</v>
      </c>
    </row>
    <row r="76" spans="1:7" s="16" customFormat="1" ht="12.75">
      <c r="A76" s="6"/>
      <c r="B76" s="110" t="s">
        <v>12</v>
      </c>
      <c r="C76" s="111"/>
      <c r="D76" s="58"/>
      <c r="E76" s="74">
        <f>SUM(E73:E75)</f>
        <v>55512.38</v>
      </c>
      <c r="F76" s="74">
        <f>SUM(F73:F75)</f>
        <v>39868.34</v>
      </c>
      <c r="G76" s="75">
        <f t="shared" si="3"/>
        <v>0.7181882671937323</v>
      </c>
    </row>
    <row r="77" spans="1:7" s="16" customFormat="1" ht="25.5" customHeight="1">
      <c r="A77" s="121">
        <v>5</v>
      </c>
      <c r="B77" s="119" t="s">
        <v>13</v>
      </c>
      <c r="C77" s="119"/>
      <c r="D77" s="119"/>
      <c r="E77" s="119"/>
      <c r="F77" s="119"/>
      <c r="G77" s="119"/>
    </row>
    <row r="78" spans="1:7" s="16" customFormat="1" ht="25.5" customHeight="1">
      <c r="A78" s="122"/>
      <c r="B78" s="3">
        <v>1</v>
      </c>
      <c r="C78" s="7" t="s">
        <v>115</v>
      </c>
      <c r="D78" s="25" t="s">
        <v>18</v>
      </c>
      <c r="E78" s="5">
        <v>18513.6</v>
      </c>
      <c r="F78" s="5">
        <v>14192.7</v>
      </c>
      <c r="G78" s="28">
        <f aca="true" t="shared" si="4" ref="G78:G84">F78/E78</f>
        <v>0.7666094114596838</v>
      </c>
    </row>
    <row r="79" spans="1:7" s="16" customFormat="1" ht="25.5" customHeight="1">
      <c r="A79" s="122"/>
      <c r="B79" s="3"/>
      <c r="C79" s="7"/>
      <c r="D79" s="25" t="s">
        <v>17</v>
      </c>
      <c r="E79" s="5">
        <v>6748.09</v>
      </c>
      <c r="F79" s="5">
        <v>4511.9</v>
      </c>
      <c r="G79" s="28">
        <f t="shared" si="4"/>
        <v>0.6686188239931595</v>
      </c>
    </row>
    <row r="80" spans="1:7" s="16" customFormat="1" ht="25.5" customHeight="1">
      <c r="A80" s="122"/>
      <c r="B80" s="3" t="s">
        <v>4</v>
      </c>
      <c r="C80" s="7" t="s">
        <v>116</v>
      </c>
      <c r="D80" s="25" t="s">
        <v>17</v>
      </c>
      <c r="E80" s="5">
        <v>1511</v>
      </c>
      <c r="F80" s="5">
        <v>1067.1</v>
      </c>
      <c r="G80" s="28">
        <f t="shared" si="4"/>
        <v>0.7062210456651223</v>
      </c>
    </row>
    <row r="81" spans="1:7" s="16" customFormat="1" ht="25.5" customHeight="1">
      <c r="A81" s="122"/>
      <c r="B81" s="3" t="s">
        <v>5</v>
      </c>
      <c r="C81" s="7" t="s">
        <v>179</v>
      </c>
      <c r="D81" s="25" t="s">
        <v>18</v>
      </c>
      <c r="E81" s="5">
        <v>200</v>
      </c>
      <c r="F81" s="5">
        <v>0</v>
      </c>
      <c r="G81" s="28">
        <f t="shared" si="4"/>
        <v>0</v>
      </c>
    </row>
    <row r="82" spans="1:7" s="16" customFormat="1" ht="25.5" customHeight="1">
      <c r="A82" s="122"/>
      <c r="B82" s="3" t="s">
        <v>6</v>
      </c>
      <c r="C82" s="7" t="s">
        <v>180</v>
      </c>
      <c r="D82" s="25" t="s">
        <v>18</v>
      </c>
      <c r="E82" s="5">
        <v>55</v>
      </c>
      <c r="F82" s="5">
        <v>0</v>
      </c>
      <c r="G82" s="28">
        <f t="shared" si="4"/>
        <v>0</v>
      </c>
    </row>
    <row r="83" spans="1:7" s="16" customFormat="1" ht="22.5">
      <c r="A83" s="122"/>
      <c r="B83" s="44"/>
      <c r="C83" s="24" t="s">
        <v>22</v>
      </c>
      <c r="D83" s="26" t="s">
        <v>17</v>
      </c>
      <c r="E83" s="27">
        <f>E79+E80</f>
        <v>8259.09</v>
      </c>
      <c r="F83" s="27">
        <f>F79+F80</f>
        <v>5579</v>
      </c>
      <c r="G83" s="29">
        <f t="shared" si="4"/>
        <v>0.675498148101062</v>
      </c>
    </row>
    <row r="84" spans="1:7" s="16" customFormat="1" ht="22.5">
      <c r="A84" s="122"/>
      <c r="B84" s="44"/>
      <c r="C84" s="51"/>
      <c r="D84" s="26" t="s">
        <v>18</v>
      </c>
      <c r="E84" s="27">
        <f>E78+E81+E82</f>
        <v>18768.6</v>
      </c>
      <c r="F84" s="27">
        <f>F78+F81+F82</f>
        <v>14192.7</v>
      </c>
      <c r="G84" s="29">
        <f t="shared" si="4"/>
        <v>0.7561938556951505</v>
      </c>
    </row>
    <row r="85" spans="1:7" s="16" customFormat="1" ht="12.75">
      <c r="A85" s="9"/>
      <c r="B85" s="110" t="s">
        <v>12</v>
      </c>
      <c r="C85" s="111"/>
      <c r="D85" s="10"/>
      <c r="E85" s="74">
        <f>SUM(E83:E84)</f>
        <v>27027.69</v>
      </c>
      <c r="F85" s="74">
        <f>SUM(F83:F84)</f>
        <v>19771.7</v>
      </c>
      <c r="G85" s="41">
        <f>F85/E85*100</f>
        <v>73.15349554475429</v>
      </c>
    </row>
    <row r="86" spans="1:7" s="16" customFormat="1" ht="19.5" customHeight="1">
      <c r="A86" s="128">
        <v>6</v>
      </c>
      <c r="B86" s="119" t="s">
        <v>66</v>
      </c>
      <c r="C86" s="119"/>
      <c r="D86" s="119"/>
      <c r="E86" s="119"/>
      <c r="F86" s="119"/>
      <c r="G86" s="119"/>
    </row>
    <row r="87" spans="1:7" s="16" customFormat="1" ht="22.5">
      <c r="A87" s="129"/>
      <c r="B87" s="82">
        <v>1</v>
      </c>
      <c r="C87" s="13" t="s">
        <v>112</v>
      </c>
      <c r="D87" s="7" t="s">
        <v>18</v>
      </c>
      <c r="E87" s="83">
        <v>5</v>
      </c>
      <c r="F87" s="83">
        <v>5</v>
      </c>
      <c r="G87" s="23">
        <f aca="true" t="shared" si="5" ref="G87:G112">F87/E87</f>
        <v>1</v>
      </c>
    </row>
    <row r="88" spans="1:7" s="16" customFormat="1" ht="22.5" customHeight="1">
      <c r="A88" s="129"/>
      <c r="B88" s="82">
        <v>2</v>
      </c>
      <c r="C88" s="13" t="s">
        <v>113</v>
      </c>
      <c r="D88" s="7" t="s">
        <v>18</v>
      </c>
      <c r="E88" s="84">
        <v>19.04</v>
      </c>
      <c r="F88" s="84">
        <v>19.04</v>
      </c>
      <c r="G88" s="23">
        <f t="shared" si="5"/>
        <v>1</v>
      </c>
    </row>
    <row r="89" spans="1:7" s="16" customFormat="1" ht="27" customHeight="1">
      <c r="A89" s="129"/>
      <c r="B89" s="82">
        <v>3</v>
      </c>
      <c r="C89" s="13" t="s">
        <v>153</v>
      </c>
      <c r="D89" s="7" t="s">
        <v>18</v>
      </c>
      <c r="E89" s="84">
        <v>6.6645</v>
      </c>
      <c r="F89" s="84">
        <v>6.6645</v>
      </c>
      <c r="G89" s="23">
        <f t="shared" si="5"/>
        <v>1</v>
      </c>
    </row>
    <row r="90" spans="1:7" s="16" customFormat="1" ht="22.5">
      <c r="A90" s="129"/>
      <c r="B90" s="82">
        <v>4</v>
      </c>
      <c r="C90" s="7" t="s">
        <v>157</v>
      </c>
      <c r="D90" s="7" t="s">
        <v>18</v>
      </c>
      <c r="E90" s="83">
        <v>6</v>
      </c>
      <c r="F90" s="83">
        <v>0</v>
      </c>
      <c r="G90" s="23">
        <f t="shared" si="5"/>
        <v>0</v>
      </c>
    </row>
    <row r="91" spans="1:7" s="16" customFormat="1" ht="22.5">
      <c r="A91" s="129"/>
      <c r="B91" s="82">
        <v>5</v>
      </c>
      <c r="C91" s="7" t="s">
        <v>130</v>
      </c>
      <c r="D91" s="7" t="s">
        <v>18</v>
      </c>
      <c r="E91" s="83">
        <v>2</v>
      </c>
      <c r="F91" s="83">
        <v>2</v>
      </c>
      <c r="G91" s="23">
        <f t="shared" si="5"/>
        <v>1</v>
      </c>
    </row>
    <row r="92" spans="1:7" s="16" customFormat="1" ht="22.5">
      <c r="A92" s="129"/>
      <c r="B92" s="82">
        <v>6</v>
      </c>
      <c r="C92" s="7" t="s">
        <v>158</v>
      </c>
      <c r="D92" s="7" t="s">
        <v>18</v>
      </c>
      <c r="E92" s="83">
        <v>3</v>
      </c>
      <c r="F92" s="83">
        <v>3</v>
      </c>
      <c r="G92" s="23">
        <f t="shared" si="5"/>
        <v>1</v>
      </c>
    </row>
    <row r="93" spans="1:7" s="16" customFormat="1" ht="22.5">
      <c r="A93" s="129"/>
      <c r="B93" s="82">
        <v>7</v>
      </c>
      <c r="C93" s="7" t="s">
        <v>181</v>
      </c>
      <c r="D93" s="7" t="s">
        <v>18</v>
      </c>
      <c r="E93" s="83">
        <v>3</v>
      </c>
      <c r="F93" s="83">
        <v>3</v>
      </c>
      <c r="G93" s="23">
        <f t="shared" si="5"/>
        <v>1</v>
      </c>
    </row>
    <row r="94" spans="1:7" s="16" customFormat="1" ht="22.5">
      <c r="A94" s="129"/>
      <c r="B94" s="82">
        <v>8</v>
      </c>
      <c r="C94" s="7" t="s">
        <v>156</v>
      </c>
      <c r="D94" s="7" t="s">
        <v>18</v>
      </c>
      <c r="E94" s="83">
        <v>17.8</v>
      </c>
      <c r="F94" s="83">
        <v>17.8</v>
      </c>
      <c r="G94" s="23">
        <f t="shared" si="5"/>
        <v>1</v>
      </c>
    </row>
    <row r="95" spans="1:7" s="16" customFormat="1" ht="22.5">
      <c r="A95" s="129"/>
      <c r="B95" s="82">
        <v>9</v>
      </c>
      <c r="C95" s="7" t="s">
        <v>145</v>
      </c>
      <c r="D95" s="7" t="s">
        <v>18</v>
      </c>
      <c r="E95" s="83">
        <v>4</v>
      </c>
      <c r="F95" s="83">
        <v>0</v>
      </c>
      <c r="G95" s="23">
        <f t="shared" si="5"/>
        <v>0</v>
      </c>
    </row>
    <row r="96" spans="1:7" s="16" customFormat="1" ht="22.5">
      <c r="A96" s="129"/>
      <c r="B96" s="82">
        <v>10</v>
      </c>
      <c r="C96" s="7" t="s">
        <v>155</v>
      </c>
      <c r="D96" s="7" t="s">
        <v>18</v>
      </c>
      <c r="E96" s="83">
        <v>12.16</v>
      </c>
      <c r="F96" s="83">
        <v>12.16</v>
      </c>
      <c r="G96" s="23">
        <f t="shared" si="5"/>
        <v>1</v>
      </c>
    </row>
    <row r="97" spans="1:7" s="16" customFormat="1" ht="22.5">
      <c r="A97" s="129"/>
      <c r="B97" s="82">
        <v>11</v>
      </c>
      <c r="C97" s="7" t="s">
        <v>159</v>
      </c>
      <c r="D97" s="7" t="s">
        <v>18</v>
      </c>
      <c r="E97" s="83">
        <v>15.24</v>
      </c>
      <c r="F97" s="83">
        <v>15.24</v>
      </c>
      <c r="G97" s="23">
        <f t="shared" si="5"/>
        <v>1</v>
      </c>
    </row>
    <row r="98" spans="1:7" s="16" customFormat="1" ht="22.5">
      <c r="A98" s="129"/>
      <c r="B98" s="82">
        <v>12</v>
      </c>
      <c r="C98" s="7" t="s">
        <v>160</v>
      </c>
      <c r="D98" s="22" t="s">
        <v>18</v>
      </c>
      <c r="E98" s="83">
        <v>21.36</v>
      </c>
      <c r="F98" s="65">
        <v>21.36</v>
      </c>
      <c r="G98" s="23">
        <f t="shared" si="5"/>
        <v>1</v>
      </c>
    </row>
    <row r="99" spans="1:7" s="16" customFormat="1" ht="22.5">
      <c r="A99" s="129"/>
      <c r="B99" s="82">
        <v>13</v>
      </c>
      <c r="C99" s="7" t="s">
        <v>182</v>
      </c>
      <c r="D99" s="22" t="s">
        <v>18</v>
      </c>
      <c r="E99" s="83">
        <v>2.5</v>
      </c>
      <c r="F99" s="65">
        <v>2.5</v>
      </c>
      <c r="G99" s="23">
        <f t="shared" si="5"/>
        <v>1</v>
      </c>
    </row>
    <row r="100" spans="1:7" s="16" customFormat="1" ht="22.5">
      <c r="A100" s="129"/>
      <c r="B100" s="82">
        <v>14</v>
      </c>
      <c r="C100" s="7" t="s">
        <v>152</v>
      </c>
      <c r="D100" s="22" t="s">
        <v>18</v>
      </c>
      <c r="E100" s="83">
        <v>2.4</v>
      </c>
      <c r="F100" s="65">
        <v>2.4</v>
      </c>
      <c r="G100" s="23">
        <f t="shared" si="5"/>
        <v>1</v>
      </c>
    </row>
    <row r="101" spans="1:7" s="16" customFormat="1" ht="22.5">
      <c r="A101" s="129"/>
      <c r="B101" s="82">
        <v>15</v>
      </c>
      <c r="C101" s="7" t="s">
        <v>161</v>
      </c>
      <c r="D101" s="22" t="s">
        <v>18</v>
      </c>
      <c r="E101" s="83">
        <v>6</v>
      </c>
      <c r="F101" s="65">
        <v>6</v>
      </c>
      <c r="G101" s="23">
        <f t="shared" si="5"/>
        <v>1</v>
      </c>
    </row>
    <row r="102" spans="1:7" s="16" customFormat="1" ht="22.5">
      <c r="A102" s="129"/>
      <c r="B102" s="82">
        <v>17</v>
      </c>
      <c r="C102" s="7" t="s">
        <v>154</v>
      </c>
      <c r="D102" s="22" t="s">
        <v>18</v>
      </c>
      <c r="E102" s="83">
        <v>12</v>
      </c>
      <c r="F102" s="65">
        <v>12</v>
      </c>
      <c r="G102" s="23">
        <f t="shared" si="5"/>
        <v>1</v>
      </c>
    </row>
    <row r="103" spans="1:7" s="16" customFormat="1" ht="22.5">
      <c r="A103" s="129"/>
      <c r="B103" s="82">
        <v>19</v>
      </c>
      <c r="C103" s="7" t="s">
        <v>183</v>
      </c>
      <c r="D103" s="22" t="s">
        <v>18</v>
      </c>
      <c r="E103" s="83">
        <v>15.34</v>
      </c>
      <c r="F103" s="65">
        <v>0</v>
      </c>
      <c r="G103" s="23">
        <f t="shared" si="5"/>
        <v>0</v>
      </c>
    </row>
    <row r="104" spans="1:7" s="16" customFormat="1" ht="22.5">
      <c r="A104" s="129"/>
      <c r="B104" s="82">
        <v>20</v>
      </c>
      <c r="C104" s="7" t="s">
        <v>134</v>
      </c>
      <c r="D104" s="22" t="s">
        <v>18</v>
      </c>
      <c r="E104" s="83">
        <v>1</v>
      </c>
      <c r="F104" s="65">
        <v>1</v>
      </c>
      <c r="G104" s="23">
        <f t="shared" si="5"/>
        <v>1</v>
      </c>
    </row>
    <row r="105" spans="1:7" s="16" customFormat="1" ht="22.5">
      <c r="A105" s="129"/>
      <c r="B105" s="82">
        <v>21</v>
      </c>
      <c r="C105" s="7" t="s">
        <v>135</v>
      </c>
      <c r="D105" s="22" t="s">
        <v>18</v>
      </c>
      <c r="E105" s="83">
        <v>3.5</v>
      </c>
      <c r="F105" s="65">
        <v>3.5</v>
      </c>
      <c r="G105" s="23">
        <f t="shared" si="5"/>
        <v>1</v>
      </c>
    </row>
    <row r="106" spans="1:7" s="16" customFormat="1" ht="22.5">
      <c r="A106" s="129"/>
      <c r="B106" s="82">
        <v>23</v>
      </c>
      <c r="C106" s="7" t="s">
        <v>151</v>
      </c>
      <c r="D106" s="22" t="s">
        <v>18</v>
      </c>
      <c r="E106" s="83">
        <v>11.9955</v>
      </c>
      <c r="F106" s="65">
        <v>9.9955</v>
      </c>
      <c r="G106" s="23">
        <f t="shared" si="5"/>
        <v>0.8332708098870409</v>
      </c>
    </row>
    <row r="107" spans="1:7" s="16" customFormat="1" ht="22.5">
      <c r="A107" s="129"/>
      <c r="B107" s="82">
        <v>24</v>
      </c>
      <c r="C107" s="22" t="s">
        <v>150</v>
      </c>
      <c r="D107" s="22" t="s">
        <v>18</v>
      </c>
      <c r="E107" s="65">
        <v>10</v>
      </c>
      <c r="F107" s="65">
        <v>10</v>
      </c>
      <c r="G107" s="23">
        <f t="shared" si="5"/>
        <v>1</v>
      </c>
    </row>
    <row r="108" spans="1:7" s="16" customFormat="1" ht="22.5">
      <c r="A108" s="129"/>
      <c r="B108" s="106"/>
      <c r="C108" s="22" t="s">
        <v>137</v>
      </c>
      <c r="D108" s="108" t="s">
        <v>35</v>
      </c>
      <c r="E108" s="109"/>
      <c r="F108" s="109"/>
      <c r="G108" s="107"/>
    </row>
    <row r="109" spans="1:7" s="16" customFormat="1" ht="22.5">
      <c r="A109" s="89"/>
      <c r="B109" s="36"/>
      <c r="D109" s="7" t="s">
        <v>17</v>
      </c>
      <c r="E109" s="65">
        <v>1095.249</v>
      </c>
      <c r="F109" s="65">
        <v>916.949</v>
      </c>
      <c r="G109" s="23">
        <f t="shared" si="5"/>
        <v>0.8372059686883987</v>
      </c>
    </row>
    <row r="110" spans="1:7" s="16" customFormat="1" ht="22.5">
      <c r="A110" s="89"/>
      <c r="B110" s="7"/>
      <c r="C110" s="7"/>
      <c r="D110" s="7" t="s">
        <v>18</v>
      </c>
      <c r="E110" s="7">
        <v>5362.851</v>
      </c>
      <c r="F110" s="7">
        <v>4072.3798</v>
      </c>
      <c r="G110" s="23">
        <f t="shared" si="5"/>
        <v>0.7593684404060453</v>
      </c>
    </row>
    <row r="111" spans="1:7" s="16" customFormat="1" ht="22.5">
      <c r="A111" s="80"/>
      <c r="B111" s="85"/>
      <c r="C111" s="85" t="s">
        <v>22</v>
      </c>
      <c r="D111" s="85" t="s">
        <v>18</v>
      </c>
      <c r="E111" s="90">
        <f>(SUM(E87:E107)+E110)</f>
        <v>5542.851</v>
      </c>
      <c r="F111" s="90">
        <f>(SUM(F87:F107)+F110)</f>
        <v>4225.0398000000005</v>
      </c>
      <c r="G111" s="86">
        <f t="shared" si="5"/>
        <v>0.7622502932155313</v>
      </c>
    </row>
    <row r="112" spans="1:7" s="16" customFormat="1" ht="22.5">
      <c r="A112" s="80"/>
      <c r="B112" s="91"/>
      <c r="C112" s="92"/>
      <c r="D112" s="85" t="s">
        <v>17</v>
      </c>
      <c r="E112" s="90">
        <f>E108+E109</f>
        <v>1095.249</v>
      </c>
      <c r="F112" s="90">
        <f>F109</f>
        <v>916.949</v>
      </c>
      <c r="G112" s="86">
        <f t="shared" si="5"/>
        <v>0.8372059686883987</v>
      </c>
    </row>
    <row r="113" spans="1:7" s="16" customFormat="1" ht="12.75">
      <c r="A113" s="9"/>
      <c r="B113" s="120" t="s">
        <v>12</v>
      </c>
      <c r="C113" s="120"/>
      <c r="D113" s="10"/>
      <c r="E113" s="15">
        <f>SUM(E111:E112)</f>
        <v>6638.099999999999</v>
      </c>
      <c r="F113" s="15">
        <f>SUM(F111:F112)</f>
        <v>5141.9888</v>
      </c>
      <c r="G113" s="12">
        <f>F113/E113*100</f>
        <v>77.4617556228439</v>
      </c>
    </row>
    <row r="114" spans="1:7" s="16" customFormat="1" ht="25.5" customHeight="1">
      <c r="A114" s="121">
        <v>7</v>
      </c>
      <c r="B114" s="119" t="s">
        <v>83</v>
      </c>
      <c r="C114" s="119"/>
      <c r="D114" s="119"/>
      <c r="E114" s="119"/>
      <c r="F114" s="119"/>
      <c r="G114" s="119"/>
    </row>
    <row r="115" spans="1:7" s="16" customFormat="1" ht="25.5" customHeight="1">
      <c r="A115" s="122"/>
      <c r="B115" s="103">
        <v>1</v>
      </c>
      <c r="C115" s="7" t="s">
        <v>123</v>
      </c>
      <c r="D115" s="22" t="s">
        <v>18</v>
      </c>
      <c r="E115" s="65">
        <v>16</v>
      </c>
      <c r="F115" s="65">
        <v>13</v>
      </c>
      <c r="G115" s="23">
        <f>F115/E115</f>
        <v>0.8125</v>
      </c>
    </row>
    <row r="116" spans="1:7" s="16" customFormat="1" ht="25.5" customHeight="1">
      <c r="A116" s="122"/>
      <c r="B116" s="103">
        <v>2</v>
      </c>
      <c r="C116" s="7" t="s">
        <v>97</v>
      </c>
      <c r="D116" s="22" t="s">
        <v>18</v>
      </c>
      <c r="E116" s="65">
        <v>9</v>
      </c>
      <c r="F116" s="65">
        <v>6</v>
      </c>
      <c r="G116" s="23">
        <f aca="true" t="shared" si="6" ref="G116:G127">F116/E116</f>
        <v>0.6666666666666666</v>
      </c>
    </row>
    <row r="117" spans="1:7" s="16" customFormat="1" ht="25.5" customHeight="1">
      <c r="A117" s="122"/>
      <c r="B117" s="103">
        <v>3</v>
      </c>
      <c r="C117" s="7" t="s">
        <v>144</v>
      </c>
      <c r="D117" s="22" t="s">
        <v>18</v>
      </c>
      <c r="E117" s="65">
        <v>2</v>
      </c>
      <c r="F117" s="65">
        <v>0</v>
      </c>
      <c r="G117" s="23">
        <f t="shared" si="6"/>
        <v>0</v>
      </c>
    </row>
    <row r="118" spans="1:7" s="16" customFormat="1" ht="25.5" customHeight="1">
      <c r="A118" s="122"/>
      <c r="B118" s="103">
        <v>4</v>
      </c>
      <c r="C118" s="7" t="s">
        <v>162</v>
      </c>
      <c r="D118" s="22" t="s">
        <v>18</v>
      </c>
      <c r="E118" s="65">
        <v>9</v>
      </c>
      <c r="F118" s="65">
        <v>9</v>
      </c>
      <c r="G118" s="23">
        <f t="shared" si="6"/>
        <v>1</v>
      </c>
    </row>
    <row r="119" spans="1:7" s="16" customFormat="1" ht="25.5" customHeight="1">
      <c r="A119" s="122"/>
      <c r="B119" s="103">
        <v>5</v>
      </c>
      <c r="C119" s="7" t="s">
        <v>9</v>
      </c>
      <c r="D119" s="22" t="s">
        <v>18</v>
      </c>
      <c r="E119" s="65">
        <v>8</v>
      </c>
      <c r="F119" s="65">
        <v>8</v>
      </c>
      <c r="G119" s="23">
        <f t="shared" si="6"/>
        <v>1</v>
      </c>
    </row>
    <row r="120" spans="1:7" s="16" customFormat="1" ht="25.5" customHeight="1">
      <c r="A120" s="122"/>
      <c r="B120" s="103">
        <v>6</v>
      </c>
      <c r="C120" s="7" t="s">
        <v>42</v>
      </c>
      <c r="D120" s="22" t="s">
        <v>18</v>
      </c>
      <c r="E120" s="65">
        <v>5</v>
      </c>
      <c r="F120" s="65">
        <v>5</v>
      </c>
      <c r="G120" s="23">
        <f t="shared" si="6"/>
        <v>1</v>
      </c>
    </row>
    <row r="121" spans="1:7" s="16" customFormat="1" ht="25.5" customHeight="1">
      <c r="A121" s="122"/>
      <c r="B121" s="103">
        <v>7</v>
      </c>
      <c r="C121" s="7" t="s">
        <v>124</v>
      </c>
      <c r="D121" s="22" t="s">
        <v>18</v>
      </c>
      <c r="E121" s="65">
        <v>1</v>
      </c>
      <c r="F121" s="65">
        <v>1</v>
      </c>
      <c r="G121" s="23">
        <f t="shared" si="6"/>
        <v>1</v>
      </c>
    </row>
    <row r="122" spans="1:7" s="16" customFormat="1" ht="25.5" customHeight="1">
      <c r="A122" s="122"/>
      <c r="B122" s="103">
        <v>8</v>
      </c>
      <c r="C122" s="7" t="s">
        <v>10</v>
      </c>
      <c r="D122" s="22" t="s">
        <v>18</v>
      </c>
      <c r="E122" s="65">
        <v>5</v>
      </c>
      <c r="F122" s="65">
        <v>5</v>
      </c>
      <c r="G122" s="23">
        <f t="shared" si="6"/>
        <v>1</v>
      </c>
    </row>
    <row r="123" spans="1:7" s="16" customFormat="1" ht="25.5" customHeight="1">
      <c r="A123" s="122"/>
      <c r="B123" s="103">
        <v>9</v>
      </c>
      <c r="C123" s="7" t="s">
        <v>143</v>
      </c>
      <c r="D123" s="22" t="s">
        <v>18</v>
      </c>
      <c r="E123" s="65">
        <v>2</v>
      </c>
      <c r="F123" s="65">
        <v>0</v>
      </c>
      <c r="G123" s="23">
        <f t="shared" si="6"/>
        <v>0</v>
      </c>
    </row>
    <row r="124" spans="1:7" s="16" customFormat="1" ht="22.5">
      <c r="A124" s="122"/>
      <c r="B124" s="103">
        <v>10</v>
      </c>
      <c r="C124" s="7" t="s">
        <v>98</v>
      </c>
      <c r="D124" s="22" t="s">
        <v>18</v>
      </c>
      <c r="E124" s="65">
        <v>23</v>
      </c>
      <c r="F124" s="65">
        <v>8.39</v>
      </c>
      <c r="G124" s="23">
        <f t="shared" si="6"/>
        <v>0.3647826086956522</v>
      </c>
    </row>
    <row r="125" spans="1:7" s="16" customFormat="1" ht="22.5">
      <c r="A125" s="122"/>
      <c r="B125" s="103">
        <v>11</v>
      </c>
      <c r="C125" s="7" t="s">
        <v>184</v>
      </c>
      <c r="D125" s="22" t="s">
        <v>17</v>
      </c>
      <c r="E125" s="65">
        <v>300</v>
      </c>
      <c r="F125" s="65">
        <v>0</v>
      </c>
      <c r="G125" s="23">
        <f t="shared" si="6"/>
        <v>0</v>
      </c>
    </row>
    <row r="126" spans="1:7" s="16" customFormat="1" ht="22.5">
      <c r="A126" s="122"/>
      <c r="B126" s="104"/>
      <c r="C126" s="51" t="s">
        <v>22</v>
      </c>
      <c r="D126" s="45" t="s">
        <v>18</v>
      </c>
      <c r="E126" s="105">
        <f>SUM(E115:E124)</f>
        <v>80</v>
      </c>
      <c r="F126" s="105">
        <f>SUM(F115:F124)</f>
        <v>55.39</v>
      </c>
      <c r="G126" s="66">
        <f t="shared" si="6"/>
        <v>0.692375</v>
      </c>
    </row>
    <row r="127" spans="1:7" s="16" customFormat="1" ht="22.5">
      <c r="A127" s="89"/>
      <c r="B127" s="104"/>
      <c r="C127" s="51"/>
      <c r="D127" s="45" t="s">
        <v>17</v>
      </c>
      <c r="E127" s="105">
        <f>E125</f>
        <v>300</v>
      </c>
      <c r="F127" s="105">
        <f>F125</f>
        <v>0</v>
      </c>
      <c r="G127" s="66">
        <f t="shared" si="6"/>
        <v>0</v>
      </c>
    </row>
    <row r="128" spans="1:7" s="16" customFormat="1" ht="12.75">
      <c r="A128" s="9"/>
      <c r="B128" s="120" t="s">
        <v>12</v>
      </c>
      <c r="C128" s="120"/>
      <c r="D128" s="10"/>
      <c r="E128" s="15">
        <f>SUM(E126:E127)</f>
        <v>380</v>
      </c>
      <c r="F128" s="15">
        <f>SUM(F126:F127)</f>
        <v>55.39</v>
      </c>
      <c r="G128" s="12">
        <f>F128/E128*100</f>
        <v>14.576315789473684</v>
      </c>
    </row>
    <row r="129" spans="1:7" s="16" customFormat="1" ht="15.75" customHeight="1">
      <c r="A129" s="121">
        <v>8</v>
      </c>
      <c r="B129" s="119" t="s">
        <v>81</v>
      </c>
      <c r="C129" s="119"/>
      <c r="D129" s="119"/>
      <c r="E129" s="119"/>
      <c r="F129" s="119"/>
      <c r="G129" s="119"/>
    </row>
    <row r="130" spans="1:7" s="16" customFormat="1" ht="25.5">
      <c r="A130" s="122"/>
      <c r="B130" s="8"/>
      <c r="C130" s="4" t="s">
        <v>109</v>
      </c>
      <c r="D130" s="25" t="s">
        <v>18</v>
      </c>
      <c r="E130" s="65">
        <v>0</v>
      </c>
      <c r="F130" s="65">
        <v>0</v>
      </c>
      <c r="G130" s="23"/>
    </row>
    <row r="131" spans="1:7" s="16" customFormat="1" ht="38.25">
      <c r="A131" s="122"/>
      <c r="B131" s="8"/>
      <c r="C131" s="4" t="s">
        <v>53</v>
      </c>
      <c r="D131" s="25" t="s">
        <v>18</v>
      </c>
      <c r="E131" s="8">
        <v>10</v>
      </c>
      <c r="F131" s="8">
        <v>5</v>
      </c>
      <c r="G131" s="23">
        <f>F131/E131</f>
        <v>0.5</v>
      </c>
    </row>
    <row r="132" spans="1:7" s="16" customFormat="1" ht="22.5">
      <c r="A132" s="122"/>
      <c r="B132" s="8"/>
      <c r="C132" s="4" t="s">
        <v>110</v>
      </c>
      <c r="D132" s="22" t="s">
        <v>18</v>
      </c>
      <c r="E132" s="8"/>
      <c r="F132" s="8"/>
      <c r="G132" s="23" t="e">
        <f>F132/E132</f>
        <v>#DIV/0!</v>
      </c>
    </row>
    <row r="133" spans="1:7" s="16" customFormat="1" ht="38.25">
      <c r="A133" s="122"/>
      <c r="B133" s="8"/>
      <c r="C133" s="4" t="s">
        <v>54</v>
      </c>
      <c r="D133" s="22"/>
      <c r="E133" s="8"/>
      <c r="F133" s="8"/>
      <c r="G133" s="23"/>
    </row>
    <row r="134" spans="1:7" s="16" customFormat="1" ht="22.5">
      <c r="A134" s="122"/>
      <c r="B134" s="8"/>
      <c r="C134" s="4" t="s">
        <v>82</v>
      </c>
      <c r="D134" s="22" t="s">
        <v>18</v>
      </c>
      <c r="E134" s="8">
        <v>7</v>
      </c>
      <c r="F134" s="8">
        <v>7</v>
      </c>
      <c r="G134" s="23">
        <f>F134/E134</f>
        <v>1</v>
      </c>
    </row>
    <row r="135" spans="1:7" s="16" customFormat="1" ht="22.5">
      <c r="A135" s="122"/>
      <c r="B135" s="8"/>
      <c r="C135" s="4" t="s">
        <v>111</v>
      </c>
      <c r="D135" s="22" t="s">
        <v>18</v>
      </c>
      <c r="E135" s="8">
        <v>3</v>
      </c>
      <c r="F135" s="8">
        <v>3</v>
      </c>
      <c r="G135" s="23">
        <f>F135/E135</f>
        <v>1</v>
      </c>
    </row>
    <row r="136" spans="1:7" s="16" customFormat="1" ht="25.5">
      <c r="A136" s="122"/>
      <c r="B136" s="8"/>
      <c r="C136" s="4" t="s">
        <v>108</v>
      </c>
      <c r="D136" s="22" t="s">
        <v>17</v>
      </c>
      <c r="E136" s="8">
        <v>1079</v>
      </c>
      <c r="F136" s="8">
        <v>757.7</v>
      </c>
      <c r="G136" s="23">
        <f>F136/E136</f>
        <v>0.7022242817423541</v>
      </c>
    </row>
    <row r="137" spans="1:7" s="16" customFormat="1" ht="22.5">
      <c r="A137" s="122"/>
      <c r="B137" s="44"/>
      <c r="C137" s="33" t="s">
        <v>22</v>
      </c>
      <c r="D137" s="26" t="s">
        <v>17</v>
      </c>
      <c r="E137" s="44">
        <f>E136</f>
        <v>1079</v>
      </c>
      <c r="F137" s="44">
        <f>F136</f>
        <v>757.7</v>
      </c>
      <c r="G137" s="66">
        <f>F137/E137</f>
        <v>0.7022242817423541</v>
      </c>
    </row>
    <row r="138" spans="1:7" s="16" customFormat="1" ht="21.75" customHeight="1">
      <c r="A138" s="123"/>
      <c r="B138" s="44"/>
      <c r="C138" s="27"/>
      <c r="D138" s="45" t="s">
        <v>18</v>
      </c>
      <c r="E138" s="67">
        <f>SUM(E130:E135)</f>
        <v>20</v>
      </c>
      <c r="F138" s="67">
        <f>SUM(F130:F135)</f>
        <v>15</v>
      </c>
      <c r="G138" s="66">
        <f>F138/E138</f>
        <v>0.75</v>
      </c>
    </row>
    <row r="139" spans="1:7" s="16" customFormat="1" ht="12.75">
      <c r="A139" s="9"/>
      <c r="B139" s="120" t="s">
        <v>12</v>
      </c>
      <c r="C139" s="120"/>
      <c r="D139" s="10"/>
      <c r="E139" s="10">
        <f>SUM(E137:E138)</f>
        <v>1099</v>
      </c>
      <c r="F139" s="10">
        <f>SUM(F137:F138)</f>
        <v>772.7</v>
      </c>
      <c r="G139" s="12">
        <f>F139/E139*100</f>
        <v>70.30937215650593</v>
      </c>
    </row>
    <row r="140" spans="1:7" s="16" customFormat="1" ht="18.75" customHeight="1">
      <c r="A140" s="121">
        <v>9</v>
      </c>
      <c r="B140" s="119" t="s">
        <v>70</v>
      </c>
      <c r="C140" s="119"/>
      <c r="D140" s="119"/>
      <c r="E140" s="119"/>
      <c r="F140" s="119"/>
      <c r="G140" s="119"/>
    </row>
    <row r="141" spans="1:7" s="16" customFormat="1" ht="36" customHeight="1">
      <c r="A141" s="122"/>
      <c r="B141" s="8">
        <v>1</v>
      </c>
      <c r="C141" s="4" t="s">
        <v>67</v>
      </c>
      <c r="D141" s="22" t="s">
        <v>18</v>
      </c>
      <c r="E141" s="8">
        <v>1486.45</v>
      </c>
      <c r="F141" s="8">
        <v>1040.08</v>
      </c>
      <c r="G141" s="23">
        <f aca="true" t="shared" si="7" ref="G141:G149">F141/E141</f>
        <v>0.6997073564532947</v>
      </c>
    </row>
    <row r="142" spans="1:7" s="16" customFormat="1" ht="23.25" customHeight="1">
      <c r="A142" s="122"/>
      <c r="B142" s="8"/>
      <c r="C142" s="4"/>
      <c r="D142" s="22" t="s">
        <v>17</v>
      </c>
      <c r="E142" s="8">
        <v>267.12</v>
      </c>
      <c r="F142" s="8">
        <v>246.12</v>
      </c>
      <c r="G142" s="23">
        <f t="shared" si="7"/>
        <v>0.9213836477987422</v>
      </c>
    </row>
    <row r="143" spans="1:7" s="16" customFormat="1" ht="38.25" customHeight="1">
      <c r="A143" s="122"/>
      <c r="B143" s="8">
        <v>2</v>
      </c>
      <c r="C143" s="4" t="s">
        <v>163</v>
      </c>
      <c r="D143" s="22" t="s">
        <v>18</v>
      </c>
      <c r="E143" s="8">
        <v>5</v>
      </c>
      <c r="F143" s="8">
        <v>5</v>
      </c>
      <c r="G143" s="23">
        <f t="shared" si="7"/>
        <v>1</v>
      </c>
    </row>
    <row r="144" spans="1:7" s="16" customFormat="1" ht="29.25" customHeight="1">
      <c r="A144" s="122"/>
      <c r="B144" s="8">
        <v>3</v>
      </c>
      <c r="C144" s="4" t="s">
        <v>68</v>
      </c>
      <c r="D144" s="22" t="s">
        <v>18</v>
      </c>
      <c r="E144" s="8">
        <v>80</v>
      </c>
      <c r="F144" s="8">
        <v>0</v>
      </c>
      <c r="G144" s="23">
        <f t="shared" si="7"/>
        <v>0</v>
      </c>
    </row>
    <row r="145" spans="1:7" s="16" customFormat="1" ht="29.25" customHeight="1">
      <c r="A145" s="122"/>
      <c r="B145" s="8">
        <v>4</v>
      </c>
      <c r="C145" s="4" t="s">
        <v>164</v>
      </c>
      <c r="D145" s="22" t="s">
        <v>18</v>
      </c>
      <c r="E145" s="8">
        <v>350</v>
      </c>
      <c r="F145" s="8">
        <v>350</v>
      </c>
      <c r="G145" s="23">
        <f t="shared" si="7"/>
        <v>1</v>
      </c>
    </row>
    <row r="146" spans="1:7" s="16" customFormat="1" ht="38.25" customHeight="1">
      <c r="A146" s="122"/>
      <c r="B146" s="8">
        <v>5</v>
      </c>
      <c r="C146" s="4" t="s">
        <v>69</v>
      </c>
      <c r="D146" s="22" t="s">
        <v>17</v>
      </c>
      <c r="E146" s="8">
        <v>247</v>
      </c>
      <c r="F146" s="8">
        <v>15.43</v>
      </c>
      <c r="G146" s="23">
        <f t="shared" si="7"/>
        <v>0.062469635627530364</v>
      </c>
    </row>
    <row r="147" spans="1:7" s="16" customFormat="1" ht="38.25" customHeight="1">
      <c r="A147" s="89"/>
      <c r="B147" s="8">
        <v>6</v>
      </c>
      <c r="C147" s="4" t="s">
        <v>185</v>
      </c>
      <c r="D147" s="22" t="s">
        <v>17</v>
      </c>
      <c r="E147" s="8">
        <v>60</v>
      </c>
      <c r="F147" s="8">
        <v>60</v>
      </c>
      <c r="G147" s="23">
        <f t="shared" si="7"/>
        <v>1</v>
      </c>
    </row>
    <row r="148" spans="1:7" s="16" customFormat="1" ht="22.5">
      <c r="A148" s="89"/>
      <c r="B148" s="44"/>
      <c r="C148" s="33" t="s">
        <v>22</v>
      </c>
      <c r="D148" s="26" t="s">
        <v>17</v>
      </c>
      <c r="E148" s="44">
        <f>E146+E142+E147</f>
        <v>574.12</v>
      </c>
      <c r="F148" s="44">
        <f>F146+F142+F147</f>
        <v>321.55</v>
      </c>
      <c r="G148" s="66">
        <f t="shared" si="7"/>
        <v>0.5600745488747997</v>
      </c>
    </row>
    <row r="149" spans="1:7" s="16" customFormat="1" ht="21.75" customHeight="1">
      <c r="A149" s="89"/>
      <c r="B149" s="44"/>
      <c r="C149" s="27"/>
      <c r="D149" s="45" t="s">
        <v>18</v>
      </c>
      <c r="E149" s="67">
        <f>E144+E143+E141+E145</f>
        <v>1921.45</v>
      </c>
      <c r="F149" s="67">
        <f>F144+F143+F141+F145</f>
        <v>1395.08</v>
      </c>
      <c r="G149" s="66">
        <f t="shared" si="7"/>
        <v>0.7260558432433839</v>
      </c>
    </row>
    <row r="150" spans="1:7" s="16" customFormat="1" ht="12" customHeight="1">
      <c r="A150" s="9"/>
      <c r="B150" s="120" t="s">
        <v>12</v>
      </c>
      <c r="C150" s="120"/>
      <c r="D150" s="10"/>
      <c r="E150" s="15">
        <f>SUM(E148:E149)</f>
        <v>2495.57</v>
      </c>
      <c r="F150" s="15">
        <f>SUM(F148:F149)</f>
        <v>1716.6299999999999</v>
      </c>
      <c r="G150" s="15">
        <f>F150/E150*100</f>
        <v>68.78709072476428</v>
      </c>
    </row>
    <row r="151" spans="1:7" s="16" customFormat="1" ht="21.75" customHeight="1">
      <c r="A151" s="121">
        <v>10</v>
      </c>
      <c r="B151" s="119" t="s">
        <v>99</v>
      </c>
      <c r="C151" s="119"/>
      <c r="D151" s="119"/>
      <c r="E151" s="119"/>
      <c r="F151" s="119"/>
      <c r="G151" s="119"/>
    </row>
    <row r="152" spans="1:7" s="16" customFormat="1" ht="25.5" customHeight="1">
      <c r="A152" s="122"/>
      <c r="B152" s="52">
        <v>1</v>
      </c>
      <c r="C152" s="7" t="s">
        <v>32</v>
      </c>
      <c r="D152" s="17" t="s">
        <v>17</v>
      </c>
      <c r="E152" s="8">
        <v>730.952</v>
      </c>
      <c r="F152" s="8">
        <v>474.169</v>
      </c>
      <c r="G152" s="23">
        <f>F152/E152</f>
        <v>0.6487005986713218</v>
      </c>
    </row>
    <row r="153" spans="1:7" s="16" customFormat="1" ht="24" customHeight="1">
      <c r="A153" s="122"/>
      <c r="B153" s="53"/>
      <c r="C153" s="7"/>
      <c r="D153" s="22" t="s">
        <v>18</v>
      </c>
      <c r="E153" s="54">
        <v>81.217</v>
      </c>
      <c r="F153" s="54">
        <v>55.499</v>
      </c>
      <c r="G153" s="23">
        <f>F153/E153</f>
        <v>0.6833421574300947</v>
      </c>
    </row>
    <row r="154" spans="1:7" s="16" customFormat="1" ht="22.5" customHeight="1">
      <c r="A154" s="122"/>
      <c r="B154" s="8"/>
      <c r="C154" s="7"/>
      <c r="D154" s="55" t="s">
        <v>34</v>
      </c>
      <c r="E154" s="54">
        <v>80404.731</v>
      </c>
      <c r="F154" s="54">
        <v>52158.678</v>
      </c>
      <c r="G154" s="23">
        <f>F154/E154</f>
        <v>0.6487016043869359</v>
      </c>
    </row>
    <row r="155" spans="1:7" s="16" customFormat="1" ht="12.75" customHeight="1">
      <c r="A155" s="9"/>
      <c r="B155" s="120" t="s">
        <v>12</v>
      </c>
      <c r="C155" s="120"/>
      <c r="D155" s="10"/>
      <c r="E155" s="10">
        <f>SUM(E152:E154)</f>
        <v>81216.9</v>
      </c>
      <c r="F155" s="10">
        <f>SUM(F152:F154)</f>
        <v>52688.346</v>
      </c>
      <c r="G155" s="12">
        <f>F155/E155*100</f>
        <v>64.87362359311916</v>
      </c>
    </row>
    <row r="156" spans="1:7" s="16" customFormat="1" ht="18" customHeight="1">
      <c r="A156" s="121">
        <v>11</v>
      </c>
      <c r="B156" s="119" t="s">
        <v>101</v>
      </c>
      <c r="C156" s="119"/>
      <c r="D156" s="119"/>
      <c r="E156" s="119"/>
      <c r="F156" s="119"/>
      <c r="G156" s="119"/>
    </row>
    <row r="157" spans="1:7" s="16" customFormat="1" ht="38.25">
      <c r="A157" s="122"/>
      <c r="B157" s="8"/>
      <c r="C157" s="4" t="s">
        <v>59</v>
      </c>
      <c r="D157" s="17"/>
      <c r="E157" s="8"/>
      <c r="F157" s="8"/>
      <c r="G157" s="30"/>
    </row>
    <row r="158" spans="1:7" s="16" customFormat="1" ht="25.5">
      <c r="A158" s="122"/>
      <c r="B158" s="8">
        <v>1</v>
      </c>
      <c r="C158" s="4" t="s">
        <v>165</v>
      </c>
      <c r="D158" s="57" t="s">
        <v>18</v>
      </c>
      <c r="E158" s="63">
        <v>100</v>
      </c>
      <c r="F158" s="8">
        <v>0</v>
      </c>
      <c r="G158" s="30">
        <f>F158/E158</f>
        <v>0</v>
      </c>
    </row>
    <row r="159" spans="1:7" s="16" customFormat="1" ht="22.5">
      <c r="A159" s="122"/>
      <c r="B159" s="8"/>
      <c r="C159" s="4"/>
      <c r="D159" s="57" t="s">
        <v>17</v>
      </c>
      <c r="E159" s="63">
        <v>528.83</v>
      </c>
      <c r="F159" s="8">
        <v>0</v>
      </c>
      <c r="G159" s="30"/>
    </row>
    <row r="160" spans="1:7" s="16" customFormat="1" ht="22.5">
      <c r="A160" s="122"/>
      <c r="B160" s="8">
        <v>2</v>
      </c>
      <c r="C160" s="4" t="s">
        <v>186</v>
      </c>
      <c r="D160" s="57" t="s">
        <v>17</v>
      </c>
      <c r="E160" s="63">
        <v>684</v>
      </c>
      <c r="F160" s="8">
        <v>0</v>
      </c>
      <c r="G160" s="30"/>
    </row>
    <row r="161" spans="1:7" s="16" customFormat="1" ht="22.5" customHeight="1">
      <c r="A161" s="122"/>
      <c r="B161" s="44"/>
      <c r="C161" s="27" t="s">
        <v>22</v>
      </c>
      <c r="D161" s="19" t="s">
        <v>18</v>
      </c>
      <c r="E161" s="44">
        <f>E158</f>
        <v>100</v>
      </c>
      <c r="F161" s="44">
        <f>F158</f>
        <v>0</v>
      </c>
      <c r="G161" s="32">
        <f>F161/E161</f>
        <v>0</v>
      </c>
    </row>
    <row r="162" spans="1:7" s="16" customFormat="1" ht="22.5">
      <c r="A162" s="122"/>
      <c r="B162" s="44"/>
      <c r="C162" s="27"/>
      <c r="D162" s="45" t="s">
        <v>17</v>
      </c>
      <c r="E162" s="44">
        <f>E160+E159</f>
        <v>1212.83</v>
      </c>
      <c r="F162" s="44">
        <f>F160+F159</f>
        <v>0</v>
      </c>
      <c r="G162" s="32"/>
    </row>
    <row r="163" spans="1:7" s="16" customFormat="1" ht="12.75">
      <c r="A163" s="9"/>
      <c r="B163" s="120" t="s">
        <v>12</v>
      </c>
      <c r="C163" s="120"/>
      <c r="D163" s="10"/>
      <c r="E163" s="60">
        <f>SUM(E161:E162)</f>
        <v>1312.83</v>
      </c>
      <c r="F163" s="60">
        <f>SUM(F161:F162)</f>
        <v>0</v>
      </c>
      <c r="G163" s="12">
        <f>F163/E163*100</f>
        <v>0</v>
      </c>
    </row>
    <row r="164" spans="1:7" s="16" customFormat="1" ht="30" customHeight="1">
      <c r="A164" s="121">
        <v>12</v>
      </c>
      <c r="B164" s="119" t="s">
        <v>14</v>
      </c>
      <c r="C164" s="119"/>
      <c r="D164" s="119"/>
      <c r="E164" s="119"/>
      <c r="F164" s="119"/>
      <c r="G164" s="119"/>
    </row>
    <row r="165" spans="1:7" s="16" customFormat="1" ht="27.75" customHeight="1">
      <c r="A165" s="122"/>
      <c r="B165" s="11">
        <v>1</v>
      </c>
      <c r="C165" s="7" t="s">
        <v>36</v>
      </c>
      <c r="D165" s="17" t="s">
        <v>17</v>
      </c>
      <c r="E165" s="11">
        <v>1367.593</v>
      </c>
      <c r="F165" s="11">
        <v>968.2</v>
      </c>
      <c r="G165" s="30">
        <f aca="true" t="shared" si="8" ref="G165:G174">F165/E165</f>
        <v>0.7079591662139247</v>
      </c>
    </row>
    <row r="166" spans="1:7" s="16" customFormat="1" ht="27.75" customHeight="1">
      <c r="A166" s="122"/>
      <c r="B166" s="11">
        <v>2</v>
      </c>
      <c r="C166" s="7" t="s">
        <v>37</v>
      </c>
      <c r="D166" s="17" t="s">
        <v>17</v>
      </c>
      <c r="E166" s="11">
        <v>33.18</v>
      </c>
      <c r="F166" s="11">
        <v>30.5</v>
      </c>
      <c r="G166" s="30">
        <f t="shared" si="8"/>
        <v>0.9192284508740205</v>
      </c>
    </row>
    <row r="167" spans="1:7" s="16" customFormat="1" ht="36.75" customHeight="1">
      <c r="A167" s="122"/>
      <c r="B167" s="11">
        <v>3</v>
      </c>
      <c r="C167" s="7" t="s">
        <v>141</v>
      </c>
      <c r="D167" s="17" t="s">
        <v>17</v>
      </c>
      <c r="E167" s="11">
        <v>14.227</v>
      </c>
      <c r="F167" s="11">
        <v>0</v>
      </c>
      <c r="G167" s="30">
        <f t="shared" si="8"/>
        <v>0</v>
      </c>
    </row>
    <row r="168" spans="1:7" s="16" customFormat="1" ht="50.25" customHeight="1">
      <c r="A168" s="122"/>
      <c r="B168" s="11">
        <v>4</v>
      </c>
      <c r="C168" s="7" t="s">
        <v>38</v>
      </c>
      <c r="D168" s="17" t="s">
        <v>17</v>
      </c>
      <c r="E168" s="11">
        <v>19895.1</v>
      </c>
      <c r="F168" s="11">
        <v>2876.38</v>
      </c>
      <c r="G168" s="30">
        <f t="shared" si="8"/>
        <v>0.14457730798035698</v>
      </c>
    </row>
    <row r="169" spans="1:7" s="16" customFormat="1" ht="24" customHeight="1">
      <c r="A169" s="122"/>
      <c r="B169" s="11"/>
      <c r="C169" s="7"/>
      <c r="D169" s="17" t="s">
        <v>34</v>
      </c>
      <c r="E169" s="11">
        <v>6890.8</v>
      </c>
      <c r="F169" s="11">
        <v>6890.8</v>
      </c>
      <c r="G169" s="30">
        <f t="shared" si="8"/>
        <v>1</v>
      </c>
    </row>
    <row r="170" spans="1:7" s="16" customFormat="1" ht="36" customHeight="1">
      <c r="A170" s="122"/>
      <c r="B170" s="11">
        <v>5</v>
      </c>
      <c r="C170" s="7" t="s">
        <v>127</v>
      </c>
      <c r="D170" s="17" t="s">
        <v>17</v>
      </c>
      <c r="E170" s="11">
        <v>162.1</v>
      </c>
      <c r="F170" s="11">
        <v>133.8</v>
      </c>
      <c r="G170" s="30">
        <f t="shared" si="8"/>
        <v>0.8254164096236892</v>
      </c>
    </row>
    <row r="171" spans="1:7" s="16" customFormat="1" ht="22.5" customHeight="1">
      <c r="A171" s="122"/>
      <c r="B171" s="11">
        <v>6</v>
      </c>
      <c r="C171" s="7" t="s">
        <v>128</v>
      </c>
      <c r="D171" s="17" t="s">
        <v>17</v>
      </c>
      <c r="E171" s="11">
        <v>386.4</v>
      </c>
      <c r="F171" s="11">
        <v>299.7</v>
      </c>
      <c r="G171" s="30">
        <f t="shared" si="8"/>
        <v>0.7756211180124224</v>
      </c>
    </row>
    <row r="172" spans="1:7" s="16" customFormat="1" ht="27.75" customHeight="1">
      <c r="A172" s="122"/>
      <c r="B172" s="11">
        <v>7</v>
      </c>
      <c r="C172" s="7" t="s">
        <v>39</v>
      </c>
      <c r="D172" s="17" t="s">
        <v>17</v>
      </c>
      <c r="E172" s="11">
        <v>5670</v>
      </c>
      <c r="F172" s="11">
        <v>3644.7</v>
      </c>
      <c r="G172" s="30">
        <f t="shared" si="8"/>
        <v>0.6428042328042328</v>
      </c>
    </row>
    <row r="173" spans="1:7" s="16" customFormat="1" ht="27" customHeight="1">
      <c r="A173" s="122"/>
      <c r="B173" s="11">
        <v>8</v>
      </c>
      <c r="C173" s="7" t="s">
        <v>40</v>
      </c>
      <c r="D173" s="17" t="s">
        <v>17</v>
      </c>
      <c r="E173" s="11">
        <v>839</v>
      </c>
      <c r="F173" s="11">
        <v>410</v>
      </c>
      <c r="G173" s="30">
        <f t="shared" si="8"/>
        <v>0.48867699642431467</v>
      </c>
    </row>
    <row r="174" spans="1:7" s="16" customFormat="1" ht="22.5">
      <c r="A174" s="123"/>
      <c r="B174" s="31"/>
      <c r="C174" s="33" t="s">
        <v>22</v>
      </c>
      <c r="D174" s="19" t="s">
        <v>17</v>
      </c>
      <c r="E174" s="31">
        <f>E165+E166+E167+E168+E170+E171+E172+E173</f>
        <v>28367.6</v>
      </c>
      <c r="F174" s="31">
        <f>F165+F166+F167+F168+F170+F171+F172+F173</f>
        <v>8363.279999999999</v>
      </c>
      <c r="G174" s="32">
        <f t="shared" si="8"/>
        <v>0.2948180318391404</v>
      </c>
    </row>
    <row r="175" spans="1:7" s="16" customFormat="1" ht="22.5">
      <c r="A175" s="80"/>
      <c r="B175" s="31"/>
      <c r="C175" s="33"/>
      <c r="D175" s="19" t="s">
        <v>34</v>
      </c>
      <c r="E175" s="31">
        <f>E169</f>
        <v>6890.8</v>
      </c>
      <c r="F175" s="31">
        <f>F169</f>
        <v>6890.8</v>
      </c>
      <c r="G175" s="32"/>
    </row>
    <row r="176" spans="1:7" s="16" customFormat="1" ht="12.75">
      <c r="A176" s="9"/>
      <c r="B176" s="120" t="s">
        <v>12</v>
      </c>
      <c r="C176" s="120"/>
      <c r="D176" s="10"/>
      <c r="E176" s="10">
        <f>SUM(E174:E175)</f>
        <v>35258.4</v>
      </c>
      <c r="F176" s="10">
        <f>SUM(F174:F175)</f>
        <v>15254.079999999998</v>
      </c>
      <c r="G176" s="12">
        <f>F176/E176*100</f>
        <v>43.26367617362103</v>
      </c>
    </row>
    <row r="177" spans="1:7" s="16" customFormat="1" ht="12.75" customHeight="1">
      <c r="A177" s="121">
        <v>13</v>
      </c>
      <c r="B177" s="119" t="s">
        <v>100</v>
      </c>
      <c r="C177" s="119"/>
      <c r="D177" s="119"/>
      <c r="E177" s="119"/>
      <c r="F177" s="119"/>
      <c r="G177" s="119"/>
    </row>
    <row r="178" spans="1:7" s="16" customFormat="1" ht="37.5" customHeight="1">
      <c r="A178" s="122"/>
      <c r="B178" s="11"/>
      <c r="C178" s="7" t="s">
        <v>55</v>
      </c>
      <c r="D178" s="17"/>
      <c r="E178" s="59">
        <f>SUM(E179:E197)</f>
        <v>44446.79751999999</v>
      </c>
      <c r="F178" s="56">
        <f>SUM(F179:F197)</f>
        <v>27114.2046</v>
      </c>
      <c r="G178" s="30">
        <f aca="true" t="shared" si="9" ref="G178:G201">F178/E178</f>
        <v>0.6100373055628869</v>
      </c>
    </row>
    <row r="179" spans="1:7" s="16" customFormat="1" ht="37.5" customHeight="1">
      <c r="A179" s="122"/>
      <c r="B179" s="11">
        <v>1</v>
      </c>
      <c r="C179" s="7" t="s">
        <v>56</v>
      </c>
      <c r="D179" s="17" t="s">
        <v>17</v>
      </c>
      <c r="E179" s="59">
        <v>30106</v>
      </c>
      <c r="F179" s="56">
        <v>23273.773</v>
      </c>
      <c r="G179" s="30">
        <f t="shared" si="9"/>
        <v>0.7730609513053877</v>
      </c>
    </row>
    <row r="180" spans="1:7" s="16" customFormat="1" ht="23.25" customHeight="1">
      <c r="A180" s="122"/>
      <c r="B180" s="11"/>
      <c r="C180" s="7"/>
      <c r="D180" s="17" t="s">
        <v>18</v>
      </c>
      <c r="E180" s="59">
        <v>1596.259</v>
      </c>
      <c r="F180" s="56">
        <v>1462.795</v>
      </c>
      <c r="G180" s="30">
        <f t="shared" si="9"/>
        <v>0.9163895082189044</v>
      </c>
    </row>
    <row r="181" spans="1:7" s="16" customFormat="1" ht="23.25" customHeight="1">
      <c r="A181" s="122"/>
      <c r="B181" s="11">
        <v>2</v>
      </c>
      <c r="C181" s="7" t="s">
        <v>188</v>
      </c>
      <c r="D181" s="17" t="s">
        <v>18</v>
      </c>
      <c r="E181" s="59">
        <v>800</v>
      </c>
      <c r="F181" s="56">
        <v>0</v>
      </c>
      <c r="G181" s="30">
        <f t="shared" si="9"/>
        <v>0</v>
      </c>
    </row>
    <row r="182" spans="1:7" s="16" customFormat="1" ht="23.25" customHeight="1">
      <c r="A182" s="122"/>
      <c r="B182" s="11">
        <v>3</v>
      </c>
      <c r="C182" s="7" t="s">
        <v>189</v>
      </c>
      <c r="D182" s="17" t="s">
        <v>18</v>
      </c>
      <c r="E182" s="59">
        <v>98.934</v>
      </c>
      <c r="F182" s="56">
        <v>98.934</v>
      </c>
      <c r="G182" s="30">
        <f t="shared" si="9"/>
        <v>1</v>
      </c>
    </row>
    <row r="183" spans="1:7" s="16" customFormat="1" ht="23.25" customHeight="1">
      <c r="A183" s="122"/>
      <c r="B183" s="11">
        <v>4</v>
      </c>
      <c r="C183" s="7" t="s">
        <v>190</v>
      </c>
      <c r="D183" s="17" t="s">
        <v>18</v>
      </c>
      <c r="E183" s="59">
        <v>200</v>
      </c>
      <c r="F183" s="56">
        <v>31.3136</v>
      </c>
      <c r="G183" s="30">
        <f t="shared" si="9"/>
        <v>0.156568</v>
      </c>
    </row>
    <row r="184" spans="1:7" s="16" customFormat="1" ht="21" customHeight="1">
      <c r="A184" s="122"/>
      <c r="B184" s="11">
        <v>5</v>
      </c>
      <c r="C184" s="7" t="s">
        <v>191</v>
      </c>
      <c r="D184" s="17" t="s">
        <v>18</v>
      </c>
      <c r="E184" s="59">
        <v>292.994</v>
      </c>
      <c r="F184" s="56">
        <v>292.994</v>
      </c>
      <c r="G184" s="30">
        <f t="shared" si="9"/>
        <v>1</v>
      </c>
    </row>
    <row r="185" spans="1:7" s="16" customFormat="1" ht="23.25" customHeight="1">
      <c r="A185" s="122"/>
      <c r="B185" s="11">
        <v>6</v>
      </c>
      <c r="C185" s="7" t="s">
        <v>192</v>
      </c>
      <c r="D185" s="17" t="s">
        <v>18</v>
      </c>
      <c r="E185" s="59">
        <v>99</v>
      </c>
      <c r="F185" s="56">
        <v>0</v>
      </c>
      <c r="G185" s="30">
        <f t="shared" si="9"/>
        <v>0</v>
      </c>
    </row>
    <row r="186" spans="1:7" s="16" customFormat="1" ht="23.25" customHeight="1">
      <c r="A186" s="122"/>
      <c r="B186" s="11">
        <v>7</v>
      </c>
      <c r="C186" s="7" t="s">
        <v>193</v>
      </c>
      <c r="D186" s="17" t="s">
        <v>18</v>
      </c>
      <c r="E186" s="59">
        <v>1501.297</v>
      </c>
      <c r="F186" s="56">
        <v>0</v>
      </c>
      <c r="G186" s="30">
        <f t="shared" si="9"/>
        <v>0</v>
      </c>
    </row>
    <row r="187" spans="1:7" s="16" customFormat="1" ht="23.25" customHeight="1">
      <c r="A187" s="122"/>
      <c r="B187" s="11">
        <v>8</v>
      </c>
      <c r="C187" s="7" t="s">
        <v>194</v>
      </c>
      <c r="D187" s="17" t="s">
        <v>18</v>
      </c>
      <c r="E187" s="59">
        <v>900</v>
      </c>
      <c r="F187" s="56">
        <v>0</v>
      </c>
      <c r="G187" s="30">
        <f t="shared" si="9"/>
        <v>0</v>
      </c>
    </row>
    <row r="188" spans="1:7" s="16" customFormat="1" ht="24" customHeight="1">
      <c r="A188" s="122"/>
      <c r="B188" s="11">
        <v>9</v>
      </c>
      <c r="C188" s="7" t="s">
        <v>169</v>
      </c>
      <c r="D188" s="17" t="s">
        <v>18</v>
      </c>
      <c r="E188" s="59">
        <v>500</v>
      </c>
      <c r="F188" s="56">
        <v>0</v>
      </c>
      <c r="G188" s="30">
        <f t="shared" si="9"/>
        <v>0</v>
      </c>
    </row>
    <row r="189" spans="1:7" s="16" customFormat="1" ht="24" customHeight="1">
      <c r="A189" s="122"/>
      <c r="B189" s="11"/>
      <c r="C189" s="7" t="s">
        <v>187</v>
      </c>
      <c r="D189" s="17" t="s">
        <v>17</v>
      </c>
      <c r="E189" s="59">
        <v>2317.352</v>
      </c>
      <c r="F189" s="56">
        <v>0</v>
      </c>
      <c r="G189" s="30">
        <f t="shared" si="9"/>
        <v>0</v>
      </c>
    </row>
    <row r="190" spans="1:7" s="16" customFormat="1" ht="24" customHeight="1">
      <c r="A190" s="122"/>
      <c r="B190" s="11"/>
      <c r="C190" s="7"/>
      <c r="D190" s="17" t="s">
        <v>18</v>
      </c>
      <c r="E190" s="59">
        <v>122.05847</v>
      </c>
      <c r="F190" s="56">
        <v>0</v>
      </c>
      <c r="G190" s="30">
        <f t="shared" si="9"/>
        <v>0</v>
      </c>
    </row>
    <row r="191" spans="1:7" s="16" customFormat="1" ht="30" customHeight="1">
      <c r="A191" s="122"/>
      <c r="B191" s="11">
        <v>10</v>
      </c>
      <c r="C191" s="7" t="s">
        <v>187</v>
      </c>
      <c r="D191" s="17" t="s">
        <v>17</v>
      </c>
      <c r="E191" s="59">
        <v>806.122</v>
      </c>
      <c r="F191" s="56">
        <v>0</v>
      </c>
      <c r="G191" s="30">
        <f t="shared" si="9"/>
        <v>0</v>
      </c>
    </row>
    <row r="192" spans="1:7" s="16" customFormat="1" ht="30" customHeight="1">
      <c r="A192" s="122"/>
      <c r="B192" s="11"/>
      <c r="C192" s="7"/>
      <c r="D192" s="17" t="s">
        <v>18</v>
      </c>
      <c r="E192" s="59">
        <v>48.852</v>
      </c>
      <c r="F192" s="56">
        <v>0</v>
      </c>
      <c r="G192" s="30">
        <f t="shared" si="9"/>
        <v>0</v>
      </c>
    </row>
    <row r="193" spans="1:7" s="16" customFormat="1" ht="30" customHeight="1">
      <c r="A193" s="122"/>
      <c r="B193" s="11">
        <v>11</v>
      </c>
      <c r="C193" s="7" t="s">
        <v>171</v>
      </c>
      <c r="D193" s="17" t="s">
        <v>17</v>
      </c>
      <c r="E193" s="59">
        <v>1414.526</v>
      </c>
      <c r="F193" s="56">
        <v>0</v>
      </c>
      <c r="G193" s="30">
        <f t="shared" si="9"/>
        <v>0</v>
      </c>
    </row>
    <row r="194" spans="1:7" s="16" customFormat="1" ht="30" customHeight="1">
      <c r="A194" s="122"/>
      <c r="B194" s="11"/>
      <c r="C194" s="7"/>
      <c r="D194" s="17" t="s">
        <v>18</v>
      </c>
      <c r="E194" s="59">
        <v>75.32015</v>
      </c>
      <c r="F194" s="56">
        <v>0</v>
      </c>
      <c r="G194" s="30">
        <f t="shared" si="9"/>
        <v>0</v>
      </c>
    </row>
    <row r="195" spans="1:7" s="16" customFormat="1" ht="24" customHeight="1">
      <c r="A195" s="122"/>
      <c r="B195" s="11">
        <v>12</v>
      </c>
      <c r="C195" s="7" t="s">
        <v>138</v>
      </c>
      <c r="D195" s="17" t="s">
        <v>18</v>
      </c>
      <c r="E195" s="59">
        <v>1613.6879</v>
      </c>
      <c r="F195" s="56">
        <v>0</v>
      </c>
      <c r="G195" s="30">
        <f t="shared" si="9"/>
        <v>0</v>
      </c>
    </row>
    <row r="196" spans="1:7" s="16" customFormat="1" ht="24" customHeight="1">
      <c r="A196" s="122"/>
      <c r="B196" s="11">
        <v>13</v>
      </c>
      <c r="C196" s="7" t="s">
        <v>172</v>
      </c>
      <c r="D196" s="17" t="s">
        <v>18</v>
      </c>
      <c r="E196" s="59">
        <v>99.562</v>
      </c>
      <c r="F196" s="56">
        <v>99.562</v>
      </c>
      <c r="G196" s="30">
        <f t="shared" si="9"/>
        <v>1</v>
      </c>
    </row>
    <row r="197" spans="1:7" s="16" customFormat="1" ht="24" customHeight="1">
      <c r="A197" s="122"/>
      <c r="B197" s="11">
        <v>14</v>
      </c>
      <c r="C197" s="7" t="s">
        <v>139</v>
      </c>
      <c r="D197" s="17" t="s">
        <v>17</v>
      </c>
      <c r="E197" s="59">
        <v>1854.833</v>
      </c>
      <c r="F197" s="56">
        <v>1854.833</v>
      </c>
      <c r="G197" s="30">
        <f t="shared" si="9"/>
        <v>1</v>
      </c>
    </row>
    <row r="198" spans="1:7" s="16" customFormat="1" ht="24" customHeight="1">
      <c r="A198" s="122"/>
      <c r="B198" s="11"/>
      <c r="C198" s="7" t="s">
        <v>57</v>
      </c>
      <c r="D198" s="17" t="s">
        <v>18</v>
      </c>
      <c r="E198" s="59">
        <v>50</v>
      </c>
      <c r="F198" s="56">
        <v>0</v>
      </c>
      <c r="G198" s="30">
        <f t="shared" si="9"/>
        <v>0</v>
      </c>
    </row>
    <row r="199" spans="1:7" s="16" customFormat="1" ht="24" customHeight="1">
      <c r="A199" s="122"/>
      <c r="B199" s="11"/>
      <c r="C199" s="7" t="s">
        <v>58</v>
      </c>
      <c r="D199" s="17" t="s">
        <v>18</v>
      </c>
      <c r="E199" s="59">
        <v>1600</v>
      </c>
      <c r="F199" s="56">
        <v>1400</v>
      </c>
      <c r="G199" s="30">
        <f t="shared" si="9"/>
        <v>0.875</v>
      </c>
    </row>
    <row r="200" spans="1:7" s="16" customFormat="1" ht="24" customHeight="1">
      <c r="A200" s="122"/>
      <c r="B200" s="31"/>
      <c r="C200" s="24" t="s">
        <v>22</v>
      </c>
      <c r="D200" s="19" t="s">
        <v>17</v>
      </c>
      <c r="E200" s="31">
        <f>E197+E179+E193+E191+E189</f>
        <v>36498.833</v>
      </c>
      <c r="F200" s="31">
        <f>F197+F179+F193+F191+F189</f>
        <v>25128.606</v>
      </c>
      <c r="G200" s="32">
        <f t="shared" si="9"/>
        <v>0.6884769713048086</v>
      </c>
    </row>
    <row r="201" spans="1:7" s="16" customFormat="1" ht="24" customHeight="1">
      <c r="A201" s="122"/>
      <c r="B201" s="31"/>
      <c r="C201" s="51"/>
      <c r="D201" s="19" t="s">
        <v>18</v>
      </c>
      <c r="E201" s="31">
        <f>E199+E198+E196+E195+E188+E186+E185+E180+E194+E192+E184+E181+E182+E183+E187+E190</f>
        <v>9597.964519999998</v>
      </c>
      <c r="F201" s="31">
        <f>F199+F198+F196+F195+F188+F186+F185+F180+F194+F192+F184+F181+F182+F183+F187+F190</f>
        <v>3385.5986000000003</v>
      </c>
      <c r="G201" s="32">
        <f t="shared" si="9"/>
        <v>0.352741312279825</v>
      </c>
    </row>
    <row r="202" spans="1:7" s="16" customFormat="1" ht="13.5" customHeight="1">
      <c r="A202" s="9"/>
      <c r="B202" s="120" t="s">
        <v>12</v>
      </c>
      <c r="C202" s="120"/>
      <c r="D202" s="10"/>
      <c r="E202" s="60">
        <f>SUM(E200:E201)</f>
        <v>46096.79751999999</v>
      </c>
      <c r="F202" s="10">
        <f>SUM(F200:F201)</f>
        <v>28514.2046</v>
      </c>
      <c r="G202" s="12">
        <f>F202/E202*100</f>
        <v>61.857235500207054</v>
      </c>
    </row>
    <row r="203" spans="1:7" s="16" customFormat="1" ht="12.75" customHeight="1">
      <c r="A203" s="121">
        <v>14</v>
      </c>
      <c r="B203" s="125" t="s">
        <v>94</v>
      </c>
      <c r="C203" s="126"/>
      <c r="D203" s="126"/>
      <c r="E203" s="126"/>
      <c r="F203" s="126"/>
      <c r="G203" s="127"/>
    </row>
    <row r="204" spans="1:7" s="16" customFormat="1" ht="33" customHeight="1">
      <c r="A204" s="122"/>
      <c r="B204" s="11">
        <v>1</v>
      </c>
      <c r="C204" s="13" t="s">
        <v>41</v>
      </c>
      <c r="D204" s="17" t="s">
        <v>17</v>
      </c>
      <c r="E204" s="50">
        <v>71.6895</v>
      </c>
      <c r="F204" s="50">
        <v>61.18995</v>
      </c>
      <c r="G204" s="30">
        <f>F204/E204</f>
        <v>0.8535413135814869</v>
      </c>
    </row>
    <row r="205" spans="1:7" s="16" customFormat="1" ht="25.5" customHeight="1">
      <c r="A205" s="122"/>
      <c r="B205" s="11">
        <v>2</v>
      </c>
      <c r="C205" s="13" t="s">
        <v>106</v>
      </c>
      <c r="D205" s="17" t="s">
        <v>17</v>
      </c>
      <c r="E205" s="50">
        <v>12.49</v>
      </c>
      <c r="F205" s="50">
        <v>7.605</v>
      </c>
      <c r="G205" s="30">
        <f>F205/E205</f>
        <v>0.6088871096877502</v>
      </c>
    </row>
    <row r="206" spans="1:7" s="16" customFormat="1" ht="26.25" customHeight="1">
      <c r="A206" s="122"/>
      <c r="B206" s="11">
        <v>3</v>
      </c>
      <c r="C206" s="13" t="s">
        <v>129</v>
      </c>
      <c r="D206" s="17" t="s">
        <v>17</v>
      </c>
      <c r="E206" s="50">
        <v>1.32</v>
      </c>
      <c r="F206" s="50">
        <v>1.32</v>
      </c>
      <c r="G206" s="30">
        <f>F206/E206</f>
        <v>1</v>
      </c>
    </row>
    <row r="207" spans="1:7" s="16" customFormat="1" ht="26.25" customHeight="1">
      <c r="A207" s="122"/>
      <c r="B207" s="11">
        <v>4</v>
      </c>
      <c r="C207" s="13" t="s">
        <v>107</v>
      </c>
      <c r="D207" s="17" t="s">
        <v>17</v>
      </c>
      <c r="E207" s="50">
        <v>9.9</v>
      </c>
      <c r="F207" s="50">
        <v>5.47388</v>
      </c>
      <c r="G207" s="30">
        <f>F207/E207</f>
        <v>0.5529171717171717</v>
      </c>
    </row>
    <row r="208" spans="1:7" s="16" customFormat="1" ht="21" customHeight="1">
      <c r="A208" s="122"/>
      <c r="B208" s="11">
        <v>5</v>
      </c>
      <c r="C208" s="13" t="s">
        <v>140</v>
      </c>
      <c r="D208" s="17" t="s">
        <v>17</v>
      </c>
      <c r="E208" s="50">
        <v>3.2</v>
      </c>
      <c r="F208" s="50">
        <v>3.2</v>
      </c>
      <c r="G208" s="30">
        <f>F208/E208</f>
        <v>1</v>
      </c>
    </row>
    <row r="209" spans="1:7" s="16" customFormat="1" ht="19.5" customHeight="1">
      <c r="A209" s="122"/>
      <c r="B209" s="31"/>
      <c r="C209" s="34" t="s">
        <v>22</v>
      </c>
      <c r="D209" s="19"/>
      <c r="E209" s="81"/>
      <c r="F209" s="81"/>
      <c r="G209" s="32"/>
    </row>
    <row r="210" spans="1:7" s="16" customFormat="1" ht="19.5" customHeight="1">
      <c r="A210" s="89"/>
      <c r="B210" s="31"/>
      <c r="C210" s="34"/>
      <c r="D210" s="19" t="s">
        <v>17</v>
      </c>
      <c r="E210" s="81">
        <f>SUM(E204:E208)</f>
        <v>98.59949999999999</v>
      </c>
      <c r="F210" s="81">
        <f>SUM(F204:F208)</f>
        <v>78.78882999999999</v>
      </c>
      <c r="G210" s="32"/>
    </row>
    <row r="211" spans="1:7" s="16" customFormat="1" ht="12.75">
      <c r="A211" s="9"/>
      <c r="B211" s="120" t="s">
        <v>12</v>
      </c>
      <c r="C211" s="120"/>
      <c r="D211" s="10"/>
      <c r="E211" s="15">
        <f>SUM(E209:E210)</f>
        <v>98.59949999999999</v>
      </c>
      <c r="F211" s="15">
        <f>SUM(F209:F210)</f>
        <v>78.78882999999999</v>
      </c>
      <c r="G211" s="12">
        <f>F211/E211*100</f>
        <v>79.90794070963848</v>
      </c>
    </row>
    <row r="212" spans="1:7" s="16" customFormat="1" ht="14.25">
      <c r="A212" s="121">
        <v>15</v>
      </c>
      <c r="B212" s="119" t="s">
        <v>84</v>
      </c>
      <c r="C212" s="119"/>
      <c r="D212" s="119"/>
      <c r="E212" s="119"/>
      <c r="F212" s="119"/>
      <c r="G212" s="119"/>
    </row>
    <row r="213" spans="1:7" s="16" customFormat="1" ht="22.5">
      <c r="A213" s="122"/>
      <c r="B213" s="11">
        <v>1</v>
      </c>
      <c r="C213" s="13" t="s">
        <v>85</v>
      </c>
      <c r="D213" s="17" t="s">
        <v>18</v>
      </c>
      <c r="E213" s="46">
        <v>369.3</v>
      </c>
      <c r="F213" s="46">
        <v>129.9</v>
      </c>
      <c r="G213" s="30">
        <f aca="true" t="shared" si="10" ref="G213:G227">F213/E213</f>
        <v>0.3517465475223396</v>
      </c>
    </row>
    <row r="214" spans="1:7" s="16" customFormat="1" ht="22.5">
      <c r="A214" s="122"/>
      <c r="B214" s="11">
        <v>2</v>
      </c>
      <c r="C214" s="13" t="s">
        <v>86</v>
      </c>
      <c r="D214" s="17" t="s">
        <v>18</v>
      </c>
      <c r="E214" s="46">
        <v>233</v>
      </c>
      <c r="F214" s="46">
        <v>36</v>
      </c>
      <c r="G214" s="30">
        <f t="shared" si="10"/>
        <v>0.15450643776824036</v>
      </c>
    </row>
    <row r="215" spans="1:7" s="16" customFormat="1" ht="22.5">
      <c r="A215" s="122"/>
      <c r="B215" s="11">
        <v>3</v>
      </c>
      <c r="C215" s="13" t="s">
        <v>87</v>
      </c>
      <c r="D215" s="17" t="s">
        <v>18</v>
      </c>
      <c r="E215" s="46">
        <v>130</v>
      </c>
      <c r="F215" s="46">
        <v>133</v>
      </c>
      <c r="G215" s="30">
        <f t="shared" si="10"/>
        <v>1.023076923076923</v>
      </c>
    </row>
    <row r="216" spans="1:7" s="16" customFormat="1" ht="22.5">
      <c r="A216" s="122"/>
      <c r="B216" s="11">
        <v>4</v>
      </c>
      <c r="C216" s="13" t="s">
        <v>133</v>
      </c>
      <c r="D216" s="17" t="s">
        <v>18</v>
      </c>
      <c r="E216" s="46">
        <v>28.5</v>
      </c>
      <c r="F216" s="46">
        <v>10</v>
      </c>
      <c r="G216" s="30">
        <f t="shared" si="10"/>
        <v>0.3508771929824561</v>
      </c>
    </row>
    <row r="217" spans="1:7" s="16" customFormat="1" ht="22.5">
      <c r="A217" s="122"/>
      <c r="B217" s="11">
        <v>5</v>
      </c>
      <c r="C217" s="13" t="s">
        <v>88</v>
      </c>
      <c r="D217" s="17" t="s">
        <v>18</v>
      </c>
      <c r="E217" s="46">
        <v>10</v>
      </c>
      <c r="F217" s="46">
        <v>0</v>
      </c>
      <c r="G217" s="30">
        <f t="shared" si="10"/>
        <v>0</v>
      </c>
    </row>
    <row r="218" spans="1:7" s="16" customFormat="1" ht="22.5">
      <c r="A218" s="122"/>
      <c r="B218" s="11">
        <v>6</v>
      </c>
      <c r="C218" s="13" t="s">
        <v>89</v>
      </c>
      <c r="D218" s="17" t="s">
        <v>18</v>
      </c>
      <c r="E218" s="46">
        <v>131.9</v>
      </c>
      <c r="F218" s="46">
        <v>97.7</v>
      </c>
      <c r="G218" s="30">
        <f t="shared" si="10"/>
        <v>0.7407126611068992</v>
      </c>
    </row>
    <row r="219" spans="1:7" s="16" customFormat="1" ht="22.5">
      <c r="A219" s="122"/>
      <c r="B219" s="11">
        <v>7</v>
      </c>
      <c r="C219" s="13" t="s">
        <v>174</v>
      </c>
      <c r="D219" s="17" t="s">
        <v>18</v>
      </c>
      <c r="E219" s="46">
        <v>23</v>
      </c>
      <c r="F219" s="46">
        <v>23</v>
      </c>
      <c r="G219" s="30">
        <f t="shared" si="10"/>
        <v>1</v>
      </c>
    </row>
    <row r="220" spans="1:7" s="16" customFormat="1" ht="22.5">
      <c r="A220" s="122"/>
      <c r="B220" s="11">
        <v>8</v>
      </c>
      <c r="C220" s="13" t="s">
        <v>173</v>
      </c>
      <c r="D220" s="17" t="s">
        <v>18</v>
      </c>
      <c r="E220" s="46">
        <v>1065</v>
      </c>
      <c r="F220" s="46">
        <v>796.6</v>
      </c>
      <c r="G220" s="30">
        <f t="shared" si="10"/>
        <v>0.747981220657277</v>
      </c>
    </row>
    <row r="221" spans="1:7" s="16" customFormat="1" ht="22.5">
      <c r="A221" s="122"/>
      <c r="B221" s="11"/>
      <c r="C221" s="13" t="s">
        <v>197</v>
      </c>
      <c r="D221" s="17" t="s">
        <v>18</v>
      </c>
      <c r="E221" s="46">
        <v>233.5</v>
      </c>
      <c r="F221" s="46">
        <v>65.4</v>
      </c>
      <c r="G221" s="30">
        <f t="shared" si="10"/>
        <v>0.28008565310492506</v>
      </c>
    </row>
    <row r="222" spans="1:7" s="16" customFormat="1" ht="22.5">
      <c r="A222" s="122"/>
      <c r="B222" s="11"/>
      <c r="C222" s="13" t="s">
        <v>198</v>
      </c>
      <c r="D222" s="17" t="s">
        <v>18</v>
      </c>
      <c r="E222" s="46">
        <v>1000</v>
      </c>
      <c r="F222" s="46">
        <v>1000</v>
      </c>
      <c r="G222" s="30">
        <f t="shared" si="10"/>
        <v>1</v>
      </c>
    </row>
    <row r="223" spans="1:7" s="16" customFormat="1" ht="22.5">
      <c r="A223" s="122"/>
      <c r="B223" s="11">
        <v>9</v>
      </c>
      <c r="C223" s="13" t="s">
        <v>90</v>
      </c>
      <c r="D223" s="17" t="s">
        <v>18</v>
      </c>
      <c r="E223" s="46">
        <v>290</v>
      </c>
      <c r="F223" s="46">
        <v>217</v>
      </c>
      <c r="G223" s="30">
        <f t="shared" si="10"/>
        <v>0.7482758620689656</v>
      </c>
    </row>
    <row r="224" spans="1:7" s="16" customFormat="1" ht="22.5">
      <c r="A224" s="122"/>
      <c r="B224" s="11">
        <v>10</v>
      </c>
      <c r="C224" s="13" t="s">
        <v>91</v>
      </c>
      <c r="D224" s="17" t="s">
        <v>18</v>
      </c>
      <c r="E224" s="46">
        <v>152.9</v>
      </c>
      <c r="F224" s="46">
        <v>84</v>
      </c>
      <c r="G224" s="30">
        <f t="shared" si="10"/>
        <v>0.5493786788750817</v>
      </c>
    </row>
    <row r="225" spans="1:7" s="16" customFormat="1" ht="22.5">
      <c r="A225" s="122"/>
      <c r="B225" s="11">
        <v>11</v>
      </c>
      <c r="C225" s="13" t="s">
        <v>92</v>
      </c>
      <c r="D225" s="17" t="s">
        <v>18</v>
      </c>
      <c r="E225" s="46">
        <v>70</v>
      </c>
      <c r="F225" s="46">
        <v>58.96</v>
      </c>
      <c r="G225" s="30">
        <f t="shared" si="10"/>
        <v>0.8422857142857143</v>
      </c>
    </row>
    <row r="226" spans="1:7" s="16" customFormat="1" ht="22.5">
      <c r="A226" s="122"/>
      <c r="B226" s="11"/>
      <c r="C226" s="13" t="s">
        <v>195</v>
      </c>
      <c r="D226" s="17" t="s">
        <v>18</v>
      </c>
      <c r="E226" s="46">
        <v>0.1</v>
      </c>
      <c r="F226" s="46">
        <v>0.04</v>
      </c>
      <c r="G226" s="30">
        <f t="shared" si="10"/>
        <v>0.39999999999999997</v>
      </c>
    </row>
    <row r="227" spans="1:7" s="16" customFormat="1" ht="22.5">
      <c r="A227" s="122"/>
      <c r="B227" s="11"/>
      <c r="C227" s="13" t="s">
        <v>196</v>
      </c>
      <c r="D227" s="17" t="s">
        <v>18</v>
      </c>
      <c r="E227" s="46">
        <v>300</v>
      </c>
      <c r="F227" s="46">
        <v>160</v>
      </c>
      <c r="G227" s="30">
        <f t="shared" si="10"/>
        <v>0.5333333333333333</v>
      </c>
    </row>
    <row r="228" spans="1:7" s="16" customFormat="1" ht="22.5">
      <c r="A228" s="123"/>
      <c r="B228" s="43"/>
      <c r="C228" s="34" t="s">
        <v>22</v>
      </c>
      <c r="D228" s="19" t="s">
        <v>18</v>
      </c>
      <c r="E228" s="47">
        <f>SUM(E213:E227)</f>
        <v>4037.2</v>
      </c>
      <c r="F228" s="47">
        <f>SUM(F213:F227)</f>
        <v>2811.6000000000004</v>
      </c>
      <c r="G228" s="32">
        <f>F228/E228</f>
        <v>0.696423263648073</v>
      </c>
    </row>
    <row r="229" spans="1:7" s="16" customFormat="1" ht="12.75">
      <c r="A229" s="9"/>
      <c r="B229" s="110" t="s">
        <v>12</v>
      </c>
      <c r="C229" s="111"/>
      <c r="D229" s="10"/>
      <c r="E229" s="48">
        <f>SUM(E228)</f>
        <v>4037.2</v>
      </c>
      <c r="F229" s="48">
        <f>SUM(F228)</f>
        <v>2811.6000000000004</v>
      </c>
      <c r="G229" s="15">
        <f>F229/E229*100</f>
        <v>69.6423263648073</v>
      </c>
    </row>
    <row r="230" spans="1:7" s="16" customFormat="1" ht="13.5" customHeight="1">
      <c r="A230" s="117">
        <v>16</v>
      </c>
      <c r="B230" s="119" t="s">
        <v>77</v>
      </c>
      <c r="C230" s="119"/>
      <c r="D230" s="119"/>
      <c r="E230" s="119"/>
      <c r="F230" s="119"/>
      <c r="G230" s="119"/>
    </row>
    <row r="231" spans="1:7" s="16" customFormat="1" ht="22.5">
      <c r="A231" s="118"/>
      <c r="B231" s="97">
        <v>1</v>
      </c>
      <c r="C231" s="13" t="s">
        <v>78</v>
      </c>
      <c r="D231" s="17" t="s">
        <v>18</v>
      </c>
      <c r="E231" s="50">
        <v>10.3</v>
      </c>
      <c r="F231" s="50">
        <v>0</v>
      </c>
      <c r="G231" s="30">
        <f aca="true" t="shared" si="11" ref="G231:G237">F231/E231</f>
        <v>0</v>
      </c>
    </row>
    <row r="232" spans="1:7" s="16" customFormat="1" ht="22.5">
      <c r="A232" s="118"/>
      <c r="B232" s="97">
        <v>2</v>
      </c>
      <c r="C232" s="13" t="s">
        <v>79</v>
      </c>
      <c r="D232" s="17" t="s">
        <v>18</v>
      </c>
      <c r="E232" s="50">
        <v>11</v>
      </c>
      <c r="F232" s="50">
        <v>0</v>
      </c>
      <c r="G232" s="30">
        <f t="shared" si="11"/>
        <v>0</v>
      </c>
    </row>
    <row r="233" spans="1:7" s="16" customFormat="1" ht="22.5">
      <c r="A233" s="118"/>
      <c r="B233" s="97">
        <v>4</v>
      </c>
      <c r="C233" s="13" t="s">
        <v>80</v>
      </c>
      <c r="D233" s="17" t="s">
        <v>35</v>
      </c>
      <c r="E233" s="50">
        <v>17000</v>
      </c>
      <c r="F233" s="50">
        <v>9000</v>
      </c>
      <c r="G233" s="30">
        <f t="shared" si="11"/>
        <v>0.5294117647058824</v>
      </c>
    </row>
    <row r="234" spans="1:7" s="16" customFormat="1" ht="22.5">
      <c r="A234" s="118"/>
      <c r="B234" s="97"/>
      <c r="C234" s="13" t="s">
        <v>142</v>
      </c>
      <c r="D234" s="17" t="s">
        <v>35</v>
      </c>
      <c r="E234" s="50">
        <v>124</v>
      </c>
      <c r="F234" s="50">
        <v>0</v>
      </c>
      <c r="G234" s="30">
        <f t="shared" si="11"/>
        <v>0</v>
      </c>
    </row>
    <row r="235" spans="1:7" s="16" customFormat="1" ht="22.5">
      <c r="A235" s="118"/>
      <c r="B235" s="43"/>
      <c r="C235" s="98" t="s">
        <v>22</v>
      </c>
      <c r="D235" s="19" t="s">
        <v>18</v>
      </c>
      <c r="E235" s="99">
        <f>SUM(E231:E232)</f>
        <v>21.3</v>
      </c>
      <c r="F235" s="99">
        <f>SUM(F231:F232)</f>
        <v>0</v>
      </c>
      <c r="G235" s="32">
        <f t="shared" si="11"/>
        <v>0</v>
      </c>
    </row>
    <row r="236" spans="1:7" s="16" customFormat="1" ht="22.5">
      <c r="A236" s="124"/>
      <c r="B236" s="43"/>
      <c r="C236" s="100"/>
      <c r="D236" s="19" t="s">
        <v>35</v>
      </c>
      <c r="E236" s="99">
        <f>SUM(E233:E234)</f>
        <v>17124</v>
      </c>
      <c r="F236" s="99">
        <f>SUM(F233:F234)</f>
        <v>9000</v>
      </c>
      <c r="G236" s="32">
        <f t="shared" si="11"/>
        <v>0.5255781359495445</v>
      </c>
    </row>
    <row r="237" spans="1:7" s="16" customFormat="1" ht="12.75">
      <c r="A237" s="14"/>
      <c r="B237" s="110" t="s">
        <v>12</v>
      </c>
      <c r="C237" s="111"/>
      <c r="D237" s="10"/>
      <c r="E237" s="15">
        <f>SUM(E235:E236)</f>
        <v>17145.3</v>
      </c>
      <c r="F237" s="15">
        <f>SUM(F235:F236)</f>
        <v>9000</v>
      </c>
      <c r="G237" s="101">
        <f t="shared" si="11"/>
        <v>0.5249251981592623</v>
      </c>
    </row>
    <row r="238" spans="1:7" s="16" customFormat="1" ht="31.5" customHeight="1">
      <c r="A238" s="117">
        <v>17</v>
      </c>
      <c r="B238" s="119" t="s">
        <v>93</v>
      </c>
      <c r="C238" s="119"/>
      <c r="D238" s="119"/>
      <c r="E238" s="119"/>
      <c r="F238" s="119"/>
      <c r="G238" s="119"/>
    </row>
    <row r="239" spans="1:7" s="16" customFormat="1" ht="22.5" customHeight="1">
      <c r="A239" s="118"/>
      <c r="B239" s="17">
        <v>1</v>
      </c>
      <c r="C239" s="13" t="s">
        <v>16</v>
      </c>
      <c r="D239" s="17" t="s">
        <v>18</v>
      </c>
      <c r="E239" s="17">
        <v>6334.7</v>
      </c>
      <c r="F239" s="17">
        <v>4164.2</v>
      </c>
      <c r="G239" s="18">
        <f>F239/E239</f>
        <v>0.6573634110534042</v>
      </c>
    </row>
    <row r="240" spans="1:7" s="16" customFormat="1" ht="20.25" customHeight="1">
      <c r="A240" s="118"/>
      <c r="B240" s="17"/>
      <c r="C240" s="13"/>
      <c r="D240" s="17" t="s">
        <v>17</v>
      </c>
      <c r="E240" s="17">
        <v>1136.7</v>
      </c>
      <c r="F240" s="17">
        <v>1135.1</v>
      </c>
      <c r="G240" s="18">
        <f>F240/E240</f>
        <v>0.998592416644673</v>
      </c>
    </row>
    <row r="241" spans="1:7" s="16" customFormat="1" ht="23.25" customHeight="1">
      <c r="A241" s="118"/>
      <c r="B241" s="17">
        <v>2</v>
      </c>
      <c r="C241" s="13" t="s">
        <v>19</v>
      </c>
      <c r="D241" s="17" t="s">
        <v>18</v>
      </c>
      <c r="E241" s="17">
        <v>2504.5</v>
      </c>
      <c r="F241" s="17">
        <v>1963.7</v>
      </c>
      <c r="G241" s="18">
        <f aca="true" t="shared" si="12" ref="G241:G249">F241/E241</f>
        <v>0.7840686763825115</v>
      </c>
    </row>
    <row r="242" spans="1:7" s="16" customFormat="1" ht="57" customHeight="1">
      <c r="A242" s="118"/>
      <c r="B242" s="17">
        <v>3</v>
      </c>
      <c r="C242" s="13" t="s">
        <v>20</v>
      </c>
      <c r="D242" s="17" t="s">
        <v>17</v>
      </c>
      <c r="E242" s="17">
        <v>5015</v>
      </c>
      <c r="F242" s="17">
        <v>3761.1</v>
      </c>
      <c r="G242" s="18">
        <f t="shared" si="12"/>
        <v>0.7499700897308076</v>
      </c>
    </row>
    <row r="243" spans="1:7" s="16" customFormat="1" ht="21" customHeight="1">
      <c r="A243" s="118"/>
      <c r="B243" s="17"/>
      <c r="C243" s="13"/>
      <c r="D243" s="17" t="s">
        <v>18</v>
      </c>
      <c r="E243" s="17">
        <v>500</v>
      </c>
      <c r="F243" s="17">
        <v>375</v>
      </c>
      <c r="G243" s="18">
        <f t="shared" si="12"/>
        <v>0.75</v>
      </c>
    </row>
    <row r="244" spans="1:7" s="16" customFormat="1" ht="24" customHeight="1">
      <c r="A244" s="118"/>
      <c r="B244" s="17">
        <v>4</v>
      </c>
      <c r="C244" s="13" t="s">
        <v>21</v>
      </c>
      <c r="D244" s="17" t="s">
        <v>17</v>
      </c>
      <c r="E244" s="17">
        <v>2504.36</v>
      </c>
      <c r="F244" s="17">
        <v>2416.1</v>
      </c>
      <c r="G244" s="18">
        <f t="shared" si="12"/>
        <v>0.9647574629845549</v>
      </c>
    </row>
    <row r="245" spans="1:7" s="16" customFormat="1" ht="24" customHeight="1">
      <c r="A245" s="118"/>
      <c r="B245" s="17"/>
      <c r="C245" s="13"/>
      <c r="D245" s="17" t="s">
        <v>34</v>
      </c>
      <c r="E245" s="17">
        <v>1683.9</v>
      </c>
      <c r="F245" s="17">
        <v>1206.7</v>
      </c>
      <c r="G245" s="18">
        <f t="shared" si="12"/>
        <v>0.7166102500148465</v>
      </c>
    </row>
    <row r="246" spans="1:7" s="16" customFormat="1" ht="20.25" customHeight="1">
      <c r="A246" s="118"/>
      <c r="B246" s="17"/>
      <c r="C246" s="13"/>
      <c r="D246" s="17" t="s">
        <v>18</v>
      </c>
      <c r="E246" s="17">
        <v>9145.15</v>
      </c>
      <c r="F246" s="17">
        <v>5706.2</v>
      </c>
      <c r="G246" s="18">
        <f t="shared" si="12"/>
        <v>0.6239591477449796</v>
      </c>
    </row>
    <row r="247" spans="1:7" s="16" customFormat="1" ht="22.5">
      <c r="A247" s="118"/>
      <c r="B247" s="19"/>
      <c r="C247" s="49" t="s">
        <v>22</v>
      </c>
      <c r="D247" s="19" t="s">
        <v>17</v>
      </c>
      <c r="E247" s="19">
        <f>E244+E242+E240</f>
        <v>8656.060000000001</v>
      </c>
      <c r="F247" s="19">
        <f>F244+F242+F240</f>
        <v>7312.299999999999</v>
      </c>
      <c r="G247" s="20">
        <f t="shared" si="12"/>
        <v>0.8447607803088238</v>
      </c>
    </row>
    <row r="248" spans="1:7" s="16" customFormat="1" ht="22.5">
      <c r="A248" s="118"/>
      <c r="B248" s="19"/>
      <c r="C248" s="49"/>
      <c r="D248" s="19" t="s">
        <v>34</v>
      </c>
      <c r="E248" s="19">
        <f>E245</f>
        <v>1683.9</v>
      </c>
      <c r="F248" s="19">
        <f>F245</f>
        <v>1206.7</v>
      </c>
      <c r="G248" s="20">
        <f t="shared" si="12"/>
        <v>0.7166102500148465</v>
      </c>
    </row>
    <row r="249" spans="1:7" s="16" customFormat="1" ht="22.5">
      <c r="A249" s="118"/>
      <c r="B249" s="19"/>
      <c r="C249" s="21"/>
      <c r="D249" s="19" t="s">
        <v>18</v>
      </c>
      <c r="E249" s="19">
        <f>E241+E243+E246+E239</f>
        <v>18484.35</v>
      </c>
      <c r="F249" s="19">
        <f>F241+F243+F246+F239</f>
        <v>12209.099999999999</v>
      </c>
      <c r="G249" s="20">
        <f t="shared" si="12"/>
        <v>0.6605101071987924</v>
      </c>
    </row>
    <row r="250" spans="1:7" s="16" customFormat="1" ht="12.75">
      <c r="A250" s="14"/>
      <c r="B250" s="110" t="s">
        <v>12</v>
      </c>
      <c r="C250" s="111"/>
      <c r="D250" s="10"/>
      <c r="E250" s="15">
        <f>SUM(E247:E249)</f>
        <v>28824.309999999998</v>
      </c>
      <c r="F250" s="15">
        <f>SUM(F247:F249)</f>
        <v>20728.1</v>
      </c>
      <c r="G250" s="15">
        <f>F250/E250*100</f>
        <v>71.91186883571541</v>
      </c>
    </row>
    <row r="251" spans="1:7" s="16" customFormat="1" ht="15" customHeight="1">
      <c r="A251" s="117">
        <v>18</v>
      </c>
      <c r="B251" s="119" t="s">
        <v>71</v>
      </c>
      <c r="C251" s="119"/>
      <c r="D251" s="119"/>
      <c r="E251" s="119"/>
      <c r="F251" s="119"/>
      <c r="G251" s="119"/>
    </row>
    <row r="252" spans="1:7" s="16" customFormat="1" ht="48" customHeight="1">
      <c r="A252" s="118"/>
      <c r="B252" s="17"/>
      <c r="C252" s="13" t="s">
        <v>126</v>
      </c>
      <c r="D252" s="17" t="s">
        <v>17</v>
      </c>
      <c r="E252" s="17">
        <v>1481</v>
      </c>
      <c r="F252" s="17">
        <v>1074.95</v>
      </c>
      <c r="G252" s="18">
        <f aca="true" t="shared" si="13" ref="G252:G257">F252/E252</f>
        <v>0.7258271438217421</v>
      </c>
    </row>
    <row r="253" spans="1:7" s="16" customFormat="1" ht="21.75" customHeight="1">
      <c r="A253" s="118"/>
      <c r="B253" s="17"/>
      <c r="C253" s="13" t="s">
        <v>125</v>
      </c>
      <c r="D253" s="17" t="s">
        <v>34</v>
      </c>
      <c r="E253" s="17">
        <v>15460.205</v>
      </c>
      <c r="F253" s="17">
        <v>14049.97738</v>
      </c>
      <c r="G253" s="18">
        <f t="shared" si="13"/>
        <v>0.9087833815916413</v>
      </c>
    </row>
    <row r="254" spans="1:7" s="16" customFormat="1" ht="21.75" customHeight="1">
      <c r="A254" s="118"/>
      <c r="B254" s="17"/>
      <c r="C254" s="13"/>
      <c r="D254" s="17" t="s">
        <v>17</v>
      </c>
      <c r="E254" s="17">
        <v>813.699</v>
      </c>
      <c r="F254" s="17">
        <v>739.47249</v>
      </c>
      <c r="G254" s="18">
        <f t="shared" si="13"/>
        <v>0.9087789096459502</v>
      </c>
    </row>
    <row r="255" spans="1:7" s="16" customFormat="1" ht="34.5" customHeight="1">
      <c r="A255" s="118"/>
      <c r="B255" s="17"/>
      <c r="C255" s="13" t="s">
        <v>175</v>
      </c>
      <c r="D255" s="17" t="s">
        <v>17</v>
      </c>
      <c r="E255" s="17">
        <v>3828.96</v>
      </c>
      <c r="F255" s="17">
        <v>3408.9</v>
      </c>
      <c r="G255" s="18">
        <f t="shared" si="13"/>
        <v>0.8902939701642222</v>
      </c>
    </row>
    <row r="256" spans="1:7" s="16" customFormat="1" ht="22.5" customHeight="1">
      <c r="A256" s="118"/>
      <c r="B256" s="17"/>
      <c r="C256" s="13" t="s">
        <v>72</v>
      </c>
      <c r="D256" s="17" t="s">
        <v>35</v>
      </c>
      <c r="E256" s="17">
        <v>2200</v>
      </c>
      <c r="F256" s="17">
        <v>0</v>
      </c>
      <c r="G256" s="18">
        <f t="shared" si="13"/>
        <v>0</v>
      </c>
    </row>
    <row r="257" spans="1:7" s="16" customFormat="1" ht="21.75" customHeight="1">
      <c r="A257" s="118"/>
      <c r="B257" s="35"/>
      <c r="C257" s="34" t="s">
        <v>22</v>
      </c>
      <c r="D257" s="19" t="s">
        <v>34</v>
      </c>
      <c r="E257" s="19">
        <f>E253</f>
        <v>15460.205</v>
      </c>
      <c r="F257" s="19">
        <f>F253</f>
        <v>14049.97738</v>
      </c>
      <c r="G257" s="20">
        <f t="shared" si="13"/>
        <v>0.9087833815916413</v>
      </c>
    </row>
    <row r="258" spans="1:7" s="16" customFormat="1" ht="21.75" customHeight="1">
      <c r="A258" s="118"/>
      <c r="B258" s="35"/>
      <c r="C258" s="34"/>
      <c r="D258" s="19" t="s">
        <v>17</v>
      </c>
      <c r="E258" s="19">
        <f>E252+E255+E254</f>
        <v>6123.659</v>
      </c>
      <c r="F258" s="19">
        <f>F252+F255+F254</f>
        <v>5223.3224900000005</v>
      </c>
      <c r="G258" s="20">
        <f>F257/E257</f>
        <v>0.9087833815916413</v>
      </c>
    </row>
    <row r="259" spans="1:7" s="16" customFormat="1" ht="21.75" customHeight="1">
      <c r="A259" s="118"/>
      <c r="B259" s="35"/>
      <c r="C259" s="21"/>
      <c r="D259" s="19" t="s">
        <v>35</v>
      </c>
      <c r="E259" s="19">
        <f>E256</f>
        <v>2200</v>
      </c>
      <c r="F259" s="19">
        <f>F256</f>
        <v>0</v>
      </c>
      <c r="G259" s="20">
        <f>F258/E258</f>
        <v>0.8529740944098946</v>
      </c>
    </row>
    <row r="260" spans="1:7" s="16" customFormat="1" ht="12.75">
      <c r="A260" s="14"/>
      <c r="B260" s="110" t="s">
        <v>12</v>
      </c>
      <c r="C260" s="111"/>
      <c r="D260" s="10"/>
      <c r="E260" s="10">
        <f>SUM(E257:E259)</f>
        <v>23783.864</v>
      </c>
      <c r="F260" s="10">
        <f>SUM(F257:F259)</f>
        <v>19273.299870000003</v>
      </c>
      <c r="G260" s="15">
        <f aca="true" t="shared" si="14" ref="G260:G265">F260/E260*100</f>
        <v>81.03519205289771</v>
      </c>
    </row>
    <row r="261" spans="1:7" s="16" customFormat="1" ht="22.5" customHeight="1">
      <c r="A261" s="137"/>
      <c r="B261" s="138" t="s">
        <v>15</v>
      </c>
      <c r="C261" s="139"/>
      <c r="D261" s="137"/>
      <c r="E261" s="140">
        <f>E21+E40+E56+E76+E85+E113+E128+E139+E150+E155+E163+E176+E202+E211+E229+E237+E250+E260</f>
        <v>709799.12102</v>
      </c>
      <c r="F261" s="140">
        <f>F21+F40+F56+F76+F85+F113+F128+F139+F150+F155+F163+F176+F202+F211+F229+F237+F250+F260</f>
        <v>439315.99809999997</v>
      </c>
      <c r="G261" s="141">
        <f t="shared" si="14"/>
        <v>61.89300396268332</v>
      </c>
    </row>
    <row r="262" spans="1:7" s="16" customFormat="1" ht="25.5">
      <c r="A262" s="137"/>
      <c r="B262" s="142"/>
      <c r="C262" s="143" t="s">
        <v>60</v>
      </c>
      <c r="D262" s="144" t="s">
        <v>34</v>
      </c>
      <c r="E262" s="140">
        <f>E52+E257+E154+E74+E38+E248+E175</f>
        <v>163345.19937</v>
      </c>
      <c r="F262" s="140">
        <f>F52+F257+F154+F74+F38+F248+F175</f>
        <v>75492.41875000001</v>
      </c>
      <c r="G262" s="141">
        <f t="shared" si="14"/>
        <v>46.216490623026516</v>
      </c>
    </row>
    <row r="263" spans="1:7" s="16" customFormat="1" ht="25.5">
      <c r="A263" s="137"/>
      <c r="B263" s="142"/>
      <c r="C263" s="143"/>
      <c r="D263" s="144" t="s">
        <v>17</v>
      </c>
      <c r="E263" s="140">
        <f>E37+E53+E73+E83+E137+E152+E174+E200+E247+E258+E210+E148+E112+E162+E127</f>
        <v>277306.27713</v>
      </c>
      <c r="F263" s="140">
        <f>F37+F53+F73+F83+F137+F152+F174+F200+F247+F258+F210+F148+F112+F162+F127</f>
        <v>185510.66994999995</v>
      </c>
      <c r="G263" s="141">
        <f t="shared" si="14"/>
        <v>66.8973929728368</v>
      </c>
    </row>
    <row r="264" spans="1:7" s="16" customFormat="1" ht="25.5">
      <c r="A264" s="137"/>
      <c r="B264" s="137"/>
      <c r="C264" s="137"/>
      <c r="D264" s="144" t="s">
        <v>18</v>
      </c>
      <c r="E264" s="140">
        <f>E20+E39+E54+E75+E84+E111+E126+E138+E153+E161+E201+E209+E228+E235+E249+E149</f>
        <v>249823.64452000003</v>
      </c>
      <c r="F264" s="140">
        <f>F20+F39+F54+F75+F84+F111+F126+F138+F153+F161+F201+F209+F228+F235+F249+F149</f>
        <v>169312.9094</v>
      </c>
      <c r="G264" s="141">
        <f t="shared" si="14"/>
        <v>67.77297230024413</v>
      </c>
    </row>
    <row r="265" spans="1:7" s="16" customFormat="1" ht="15.75" customHeight="1">
      <c r="A265" s="137"/>
      <c r="B265" s="137"/>
      <c r="C265" s="137"/>
      <c r="D265" s="137" t="s">
        <v>61</v>
      </c>
      <c r="E265" s="140">
        <f>E55+E259+E236</f>
        <v>19324</v>
      </c>
      <c r="F265" s="140">
        <f>F55+F259+F236</f>
        <v>9000</v>
      </c>
      <c r="G265" s="141">
        <f t="shared" si="14"/>
        <v>46.574208238459946</v>
      </c>
    </row>
    <row r="266" spans="1:7" ht="12.75" customHeight="1">
      <c r="A266" s="114" t="s">
        <v>200</v>
      </c>
      <c r="B266" s="114"/>
      <c r="C266" s="114"/>
      <c r="D266" s="114"/>
      <c r="E266" s="114"/>
      <c r="F266" s="114"/>
      <c r="G266" s="114"/>
    </row>
    <row r="267" spans="1:7" ht="0.75" customHeight="1">
      <c r="A267" s="115"/>
      <c r="B267" s="115"/>
      <c r="C267" s="115"/>
      <c r="D267" s="115"/>
      <c r="E267" s="115"/>
      <c r="F267" s="115"/>
      <c r="G267" s="115"/>
    </row>
    <row r="268" spans="1:7" ht="15.75" customHeight="1" hidden="1">
      <c r="A268" s="115"/>
      <c r="B268" s="115"/>
      <c r="C268" s="115"/>
      <c r="D268" s="115"/>
      <c r="E268" s="115"/>
      <c r="F268" s="115"/>
      <c r="G268" s="115"/>
    </row>
    <row r="269" spans="1:7" ht="15.75" customHeight="1">
      <c r="A269" s="115"/>
      <c r="B269" s="115"/>
      <c r="C269" s="115"/>
      <c r="D269" s="115"/>
      <c r="E269" s="115"/>
      <c r="F269" s="115"/>
      <c r="G269" s="115"/>
    </row>
    <row r="270" spans="1:7" ht="15.75" customHeight="1">
      <c r="A270" s="115"/>
      <c r="B270" s="115"/>
      <c r="C270" s="115"/>
      <c r="D270" s="115"/>
      <c r="E270" s="115"/>
      <c r="F270" s="115"/>
      <c r="G270" s="115"/>
    </row>
    <row r="271" spans="1:7" ht="15.75" customHeight="1">
      <c r="A271" s="115"/>
      <c r="B271" s="115"/>
      <c r="C271" s="115"/>
      <c r="D271" s="115"/>
      <c r="E271" s="115"/>
      <c r="F271" s="115"/>
      <c r="G271" s="115"/>
    </row>
    <row r="272" spans="1:7" ht="17.25" customHeight="1">
      <c r="A272" s="115"/>
      <c r="B272" s="115"/>
      <c r="C272" s="115"/>
      <c r="D272" s="115"/>
      <c r="E272" s="115"/>
      <c r="F272" s="115"/>
      <c r="G272" s="115"/>
    </row>
    <row r="273" spans="1:7" ht="5.25" customHeight="1" hidden="1">
      <c r="A273" s="115"/>
      <c r="B273" s="115"/>
      <c r="C273" s="115"/>
      <c r="D273" s="115"/>
      <c r="E273" s="115"/>
      <c r="F273" s="115"/>
      <c r="G273" s="115"/>
    </row>
    <row r="274" spans="1:7" ht="15.75" customHeight="1" hidden="1">
      <c r="A274" s="115"/>
      <c r="B274" s="115"/>
      <c r="C274" s="115"/>
      <c r="D274" s="115"/>
      <c r="E274" s="115"/>
      <c r="F274" s="115"/>
      <c r="G274" s="115"/>
    </row>
    <row r="275" spans="1:7" ht="15.75" customHeight="1">
      <c r="A275" s="116"/>
      <c r="B275" s="116"/>
      <c r="C275" s="116"/>
      <c r="D275" s="116"/>
      <c r="E275" s="116"/>
      <c r="F275" s="116"/>
      <c r="G275" s="116"/>
    </row>
    <row r="276" spans="1:7" ht="15.75">
      <c r="A276" s="78"/>
      <c r="B276" s="78"/>
      <c r="C276" s="79"/>
      <c r="D276" s="78"/>
      <c r="E276" s="78"/>
      <c r="F276" s="78"/>
      <c r="G276" s="78"/>
    </row>
    <row r="277" spans="1:7" ht="12.75">
      <c r="A277" s="77"/>
      <c r="B277" s="77"/>
      <c r="C277" s="77"/>
      <c r="D277" s="77"/>
      <c r="E277" s="77"/>
      <c r="F277" s="77"/>
      <c r="G277" s="77"/>
    </row>
    <row r="278" spans="1:7" ht="12.75">
      <c r="A278" s="77"/>
      <c r="B278" s="77"/>
      <c r="C278" s="77"/>
      <c r="D278" s="77"/>
      <c r="E278" s="77"/>
      <c r="F278" s="77"/>
      <c r="G278" s="77"/>
    </row>
    <row r="279" spans="1:7" ht="12.75">
      <c r="A279" s="77"/>
      <c r="B279" s="77"/>
      <c r="C279" s="77"/>
      <c r="D279" s="77"/>
      <c r="E279" s="77"/>
      <c r="F279" s="77"/>
      <c r="G279" s="77"/>
    </row>
    <row r="280" spans="1:7" ht="12.75">
      <c r="A280" s="77"/>
      <c r="B280" s="77"/>
      <c r="C280" s="77"/>
      <c r="D280" s="77"/>
      <c r="E280" s="77"/>
      <c r="F280" s="77"/>
      <c r="G280" s="77"/>
    </row>
    <row r="281" spans="1:7" ht="12.75">
      <c r="A281" s="77"/>
      <c r="B281" s="77"/>
      <c r="C281" s="77"/>
      <c r="D281" s="77"/>
      <c r="E281" s="77"/>
      <c r="F281" s="77"/>
      <c r="G281" s="77"/>
    </row>
    <row r="282" spans="1:7" ht="12.75">
      <c r="A282" s="77"/>
      <c r="B282" s="77"/>
      <c r="C282" s="77"/>
      <c r="D282" s="77"/>
      <c r="E282" s="77"/>
      <c r="F282" s="77"/>
      <c r="G282" s="77"/>
    </row>
    <row r="283" spans="1:7" ht="12.75">
      <c r="A283" s="77"/>
      <c r="B283" s="77"/>
      <c r="C283" s="77"/>
      <c r="D283" s="77"/>
      <c r="E283" s="77"/>
      <c r="F283" s="77"/>
      <c r="G283" s="77"/>
    </row>
    <row r="284" spans="1:7" ht="12.75">
      <c r="A284" s="77"/>
      <c r="B284" s="77"/>
      <c r="C284" s="77"/>
      <c r="D284" s="77"/>
      <c r="E284" s="77"/>
      <c r="F284" s="77"/>
      <c r="G284" s="77"/>
    </row>
    <row r="285" spans="1:7" ht="12.75">
      <c r="A285" s="77"/>
      <c r="B285" s="77"/>
      <c r="C285" s="77"/>
      <c r="D285" s="77"/>
      <c r="E285" s="77"/>
      <c r="F285" s="77"/>
      <c r="G285" s="77"/>
    </row>
    <row r="286" spans="1:7" ht="12.75">
      <c r="A286" s="77"/>
      <c r="B286" s="77"/>
      <c r="C286" s="77"/>
      <c r="D286" s="77"/>
      <c r="E286" s="77"/>
      <c r="F286" s="77"/>
      <c r="G286" s="77"/>
    </row>
    <row r="287" spans="1:7" ht="12.75">
      <c r="A287" s="77"/>
      <c r="B287" s="77"/>
      <c r="C287" s="77"/>
      <c r="D287" s="77"/>
      <c r="E287" s="77"/>
      <c r="F287" s="77"/>
      <c r="G287" s="77"/>
    </row>
    <row r="288" spans="1:7" ht="12.75">
      <c r="A288" s="77"/>
      <c r="B288" s="77"/>
      <c r="C288" s="77"/>
      <c r="D288" s="77"/>
      <c r="E288" s="77"/>
      <c r="F288" s="77"/>
      <c r="G288" s="77"/>
    </row>
    <row r="289" spans="1:7" ht="12.75">
      <c r="A289" s="77"/>
      <c r="B289" s="77"/>
      <c r="C289" s="77"/>
      <c r="D289" s="77"/>
      <c r="E289" s="77"/>
      <c r="F289" s="77"/>
      <c r="G289" s="77"/>
    </row>
    <row r="290" spans="1:7" ht="12.75">
      <c r="A290" s="77"/>
      <c r="B290" s="77"/>
      <c r="C290" s="77"/>
      <c r="D290" s="77"/>
      <c r="E290" s="77"/>
      <c r="F290" s="77"/>
      <c r="G290" s="77"/>
    </row>
    <row r="291" spans="1:7" ht="12.75">
      <c r="A291" s="77"/>
      <c r="B291" s="77"/>
      <c r="C291" s="77"/>
      <c r="D291" s="77"/>
      <c r="E291" s="77"/>
      <c r="F291" s="77"/>
      <c r="G291" s="77"/>
    </row>
    <row r="292" spans="1:7" ht="12.75">
      <c r="A292" s="77"/>
      <c r="B292" s="77"/>
      <c r="C292" s="77"/>
      <c r="D292" s="77"/>
      <c r="E292" s="77"/>
      <c r="F292" s="77"/>
      <c r="G292" s="77"/>
    </row>
    <row r="293" spans="1:7" ht="12.75">
      <c r="A293" s="77"/>
      <c r="B293" s="77"/>
      <c r="C293" s="77"/>
      <c r="D293" s="77"/>
      <c r="E293" s="77"/>
      <c r="F293" s="77"/>
      <c r="G293" s="77"/>
    </row>
    <row r="294" spans="1:7" ht="12.75">
      <c r="A294" s="77"/>
      <c r="B294" s="77"/>
      <c r="C294" s="77"/>
      <c r="D294" s="77"/>
      <c r="E294" s="77"/>
      <c r="F294" s="77"/>
      <c r="G294" s="77"/>
    </row>
    <row r="295" spans="1:7" ht="12.75">
      <c r="A295" s="77"/>
      <c r="B295" s="77"/>
      <c r="C295" s="77"/>
      <c r="D295" s="77"/>
      <c r="E295" s="77"/>
      <c r="F295" s="77"/>
      <c r="G295" s="77"/>
    </row>
    <row r="296" spans="1:7" ht="12.75">
      <c r="A296" s="77"/>
      <c r="B296" s="77"/>
      <c r="C296" s="77"/>
      <c r="D296" s="77"/>
      <c r="E296" s="77"/>
      <c r="F296" s="77"/>
      <c r="G296" s="77"/>
    </row>
    <row r="297" spans="1:7" ht="12.75">
      <c r="A297" s="77"/>
      <c r="B297" s="77"/>
      <c r="C297" s="77"/>
      <c r="D297" s="77"/>
      <c r="E297" s="77"/>
      <c r="F297" s="77"/>
      <c r="G297" s="77"/>
    </row>
    <row r="298" spans="1:7" ht="12.75">
      <c r="A298" s="77"/>
      <c r="B298" s="77"/>
      <c r="C298" s="77"/>
      <c r="D298" s="77"/>
      <c r="E298" s="77"/>
      <c r="F298" s="77"/>
      <c r="G298" s="77"/>
    </row>
    <row r="299" spans="1:7" ht="12.75">
      <c r="A299" s="77"/>
      <c r="B299" s="77"/>
      <c r="C299" s="77"/>
      <c r="D299" s="77"/>
      <c r="E299" s="77"/>
      <c r="F299" s="77"/>
      <c r="G299" s="77"/>
    </row>
    <row r="300" spans="1:7" ht="12.75">
      <c r="A300" s="77"/>
      <c r="B300" s="77"/>
      <c r="C300" s="77"/>
      <c r="D300" s="77"/>
      <c r="E300" s="77"/>
      <c r="F300" s="77"/>
      <c r="G300" s="77"/>
    </row>
    <row r="301" spans="1:7" ht="12.75">
      <c r="A301" s="77"/>
      <c r="B301" s="77"/>
      <c r="C301" s="77"/>
      <c r="D301" s="77"/>
      <c r="E301" s="77"/>
      <c r="F301" s="77"/>
      <c r="G301" s="77"/>
    </row>
    <row r="302" spans="1:7" ht="12.75">
      <c r="A302" s="77"/>
      <c r="B302" s="77"/>
      <c r="C302" s="77"/>
      <c r="D302" s="77"/>
      <c r="E302" s="77"/>
      <c r="F302" s="77"/>
      <c r="G302" s="77"/>
    </row>
    <row r="303" spans="1:7" ht="12.75">
      <c r="A303" s="77"/>
      <c r="B303" s="77"/>
      <c r="C303" s="77"/>
      <c r="D303" s="77"/>
      <c r="E303" s="77"/>
      <c r="F303" s="77"/>
      <c r="G303" s="77"/>
    </row>
    <row r="304" spans="1:7" ht="12.75">
      <c r="A304" s="77"/>
      <c r="B304" s="77"/>
      <c r="C304" s="77"/>
      <c r="D304" s="77"/>
      <c r="E304" s="77"/>
      <c r="F304" s="77"/>
      <c r="G304" s="77"/>
    </row>
    <row r="305" spans="1:7" ht="12.75">
      <c r="A305" s="77"/>
      <c r="B305" s="77"/>
      <c r="C305" s="77"/>
      <c r="D305" s="77"/>
      <c r="E305" s="77"/>
      <c r="F305" s="77"/>
      <c r="G305" s="77"/>
    </row>
    <row r="306" spans="1:7" ht="12.75">
      <c r="A306" s="77"/>
      <c r="B306" s="77"/>
      <c r="C306" s="77"/>
      <c r="D306" s="77"/>
      <c r="E306" s="77"/>
      <c r="F306" s="77"/>
      <c r="G306" s="77"/>
    </row>
    <row r="307" spans="1:7" ht="12.75">
      <c r="A307" s="77"/>
      <c r="B307" s="77"/>
      <c r="C307" s="77"/>
      <c r="D307" s="77"/>
      <c r="E307" s="77"/>
      <c r="F307" s="77"/>
      <c r="G307" s="77"/>
    </row>
    <row r="308" spans="1:7" ht="12.75">
      <c r="A308" s="77"/>
      <c r="B308" s="77"/>
      <c r="C308" s="77"/>
      <c r="D308" s="77"/>
      <c r="E308" s="77"/>
      <c r="F308" s="77"/>
      <c r="G308" s="77"/>
    </row>
    <row r="309" spans="1:7" ht="12.75">
      <c r="A309" s="77"/>
      <c r="B309" s="77"/>
      <c r="C309" s="77"/>
      <c r="D309" s="77"/>
      <c r="E309" s="77"/>
      <c r="F309" s="77"/>
      <c r="G309" s="77"/>
    </row>
    <row r="310" spans="1:7" ht="12.75">
      <c r="A310" s="77"/>
      <c r="B310" s="77"/>
      <c r="C310" s="77"/>
      <c r="D310" s="77"/>
      <c r="E310" s="77"/>
      <c r="F310" s="77"/>
      <c r="G310" s="77"/>
    </row>
    <row r="311" spans="1:7" ht="12.75">
      <c r="A311" s="77"/>
      <c r="B311" s="77"/>
      <c r="C311" s="77"/>
      <c r="D311" s="77"/>
      <c r="E311" s="77"/>
      <c r="F311" s="77"/>
      <c r="G311" s="77"/>
    </row>
    <row r="312" spans="1:7" ht="12.75">
      <c r="A312" s="77"/>
      <c r="B312" s="77"/>
      <c r="C312" s="77"/>
      <c r="D312" s="77"/>
      <c r="E312" s="77"/>
      <c r="F312" s="77"/>
      <c r="G312" s="77"/>
    </row>
    <row r="313" spans="1:7" ht="12.75">
      <c r="A313" s="77"/>
      <c r="B313" s="77"/>
      <c r="C313" s="77"/>
      <c r="D313" s="77"/>
      <c r="E313" s="77"/>
      <c r="F313" s="77"/>
      <c r="G313" s="77"/>
    </row>
    <row r="314" spans="1:7" ht="12.75">
      <c r="A314" s="77"/>
      <c r="B314" s="77"/>
      <c r="C314" s="77"/>
      <c r="D314" s="77"/>
      <c r="E314" s="77"/>
      <c r="F314" s="77"/>
      <c r="G314" s="77"/>
    </row>
    <row r="315" spans="1:7" ht="12.75">
      <c r="A315" s="77"/>
      <c r="B315" s="77"/>
      <c r="C315" s="77"/>
      <c r="D315" s="77"/>
      <c r="E315" s="77"/>
      <c r="F315" s="77"/>
      <c r="G315" s="77"/>
    </row>
    <row r="316" spans="1:7" ht="12.75">
      <c r="A316" s="77"/>
      <c r="B316" s="77"/>
      <c r="C316" s="77"/>
      <c r="D316" s="77"/>
      <c r="E316" s="77"/>
      <c r="F316" s="77"/>
      <c r="G316" s="77"/>
    </row>
    <row r="317" spans="1:7" ht="12.75">
      <c r="A317" s="77"/>
      <c r="B317" s="77"/>
      <c r="C317" s="77"/>
      <c r="D317" s="77"/>
      <c r="E317" s="77"/>
      <c r="F317" s="77"/>
      <c r="G317" s="77"/>
    </row>
    <row r="318" spans="1:7" ht="12.75">
      <c r="A318" s="77"/>
      <c r="B318" s="77"/>
      <c r="C318" s="77"/>
      <c r="D318" s="77"/>
      <c r="E318" s="77"/>
      <c r="F318" s="77"/>
      <c r="G318" s="77"/>
    </row>
    <row r="319" spans="1:7" ht="12.75">
      <c r="A319" s="77"/>
      <c r="B319" s="77"/>
      <c r="C319" s="77"/>
      <c r="D319" s="77"/>
      <c r="E319" s="77"/>
      <c r="F319" s="77"/>
      <c r="G319" s="77"/>
    </row>
    <row r="320" spans="1:7" ht="12.75">
      <c r="A320" s="77"/>
      <c r="B320" s="77"/>
      <c r="C320" s="77"/>
      <c r="D320" s="77"/>
      <c r="E320" s="77"/>
      <c r="F320" s="77"/>
      <c r="G320" s="77"/>
    </row>
    <row r="321" spans="1:7" ht="12.75">
      <c r="A321" s="77"/>
      <c r="B321" s="77"/>
      <c r="C321" s="77"/>
      <c r="D321" s="77"/>
      <c r="E321" s="77"/>
      <c r="F321" s="77"/>
      <c r="G321" s="77"/>
    </row>
    <row r="322" spans="1:7" ht="12.75">
      <c r="A322" s="77"/>
      <c r="B322" s="77"/>
      <c r="C322" s="77"/>
      <c r="D322" s="77"/>
      <c r="E322" s="77"/>
      <c r="F322" s="77"/>
      <c r="G322" s="77"/>
    </row>
    <row r="323" spans="1:7" ht="12.75">
      <c r="A323" s="77"/>
      <c r="B323" s="77"/>
      <c r="C323" s="77"/>
      <c r="D323" s="77"/>
      <c r="E323" s="77"/>
      <c r="F323" s="77"/>
      <c r="G323" s="77"/>
    </row>
    <row r="324" spans="1:7" ht="12.75">
      <c r="A324" s="77"/>
      <c r="B324" s="77"/>
      <c r="C324" s="77"/>
      <c r="D324" s="77"/>
      <c r="E324" s="77"/>
      <c r="F324" s="77"/>
      <c r="G324" s="77"/>
    </row>
    <row r="325" spans="1:7" ht="12.75">
      <c r="A325" s="77"/>
      <c r="B325" s="77"/>
      <c r="C325" s="77"/>
      <c r="D325" s="77"/>
      <c r="E325" s="77"/>
      <c r="F325" s="77"/>
      <c r="G325" s="77"/>
    </row>
    <row r="326" spans="1:7" ht="12.75">
      <c r="A326" s="77"/>
      <c r="B326" s="77"/>
      <c r="C326" s="77"/>
      <c r="D326" s="77"/>
      <c r="E326" s="77"/>
      <c r="F326" s="77"/>
      <c r="G326" s="77"/>
    </row>
    <row r="327" spans="1:7" ht="12.75">
      <c r="A327" s="77"/>
      <c r="B327" s="77"/>
      <c r="C327" s="77"/>
      <c r="D327" s="77"/>
      <c r="E327" s="77"/>
      <c r="F327" s="77"/>
      <c r="G327" s="77"/>
    </row>
    <row r="328" spans="1:7" ht="12.75">
      <c r="A328" s="77"/>
      <c r="B328" s="77"/>
      <c r="C328" s="77"/>
      <c r="D328" s="77"/>
      <c r="E328" s="77"/>
      <c r="F328" s="77"/>
      <c r="G328" s="77"/>
    </row>
    <row r="329" spans="1:7" ht="12.75">
      <c r="A329" s="77"/>
      <c r="B329" s="77"/>
      <c r="C329" s="77"/>
      <c r="D329" s="77"/>
      <c r="E329" s="77"/>
      <c r="F329" s="77"/>
      <c r="G329" s="77"/>
    </row>
    <row r="330" spans="1:7" ht="12.75">
      <c r="A330" s="77"/>
      <c r="B330" s="77"/>
      <c r="C330" s="77"/>
      <c r="D330" s="77"/>
      <c r="E330" s="77"/>
      <c r="F330" s="77"/>
      <c r="G330" s="77"/>
    </row>
    <row r="331" spans="1:7" ht="12.75">
      <c r="A331" s="77"/>
      <c r="B331" s="77"/>
      <c r="C331" s="77"/>
      <c r="D331" s="77"/>
      <c r="E331" s="77"/>
      <c r="F331" s="77"/>
      <c r="G331" s="77"/>
    </row>
    <row r="332" spans="1:7" ht="12.75">
      <c r="A332" s="77"/>
      <c r="B332" s="77"/>
      <c r="C332" s="77"/>
      <c r="D332" s="77"/>
      <c r="E332" s="77"/>
      <c r="F332" s="77"/>
      <c r="G332" s="77"/>
    </row>
    <row r="333" spans="1:7" ht="12.75">
      <c r="A333" s="77"/>
      <c r="B333" s="77"/>
      <c r="C333" s="77"/>
      <c r="D333" s="77"/>
      <c r="E333" s="77"/>
      <c r="F333" s="77"/>
      <c r="G333" s="77"/>
    </row>
    <row r="334" spans="1:7" ht="12.75">
      <c r="A334" s="77"/>
      <c r="B334" s="77"/>
      <c r="C334" s="77"/>
      <c r="D334" s="77"/>
      <c r="E334" s="77"/>
      <c r="F334" s="77"/>
      <c r="G334" s="77"/>
    </row>
    <row r="335" spans="1:7" ht="12.75">
      <c r="A335" s="77"/>
      <c r="B335" s="77"/>
      <c r="C335" s="77"/>
      <c r="D335" s="77"/>
      <c r="E335" s="77"/>
      <c r="F335" s="77"/>
      <c r="G335" s="77"/>
    </row>
    <row r="336" spans="1:7" ht="12.75">
      <c r="A336" s="77"/>
      <c r="B336" s="77"/>
      <c r="C336" s="77"/>
      <c r="D336" s="77"/>
      <c r="E336" s="77"/>
      <c r="F336" s="77"/>
      <c r="G336" s="77"/>
    </row>
    <row r="337" spans="1:7" ht="12.75">
      <c r="A337" s="77"/>
      <c r="B337" s="77"/>
      <c r="C337" s="77"/>
      <c r="D337" s="77"/>
      <c r="E337" s="77"/>
      <c r="F337" s="77"/>
      <c r="G337" s="77"/>
    </row>
    <row r="338" spans="1:7" ht="12.75">
      <c r="A338" s="77"/>
      <c r="B338" s="77"/>
      <c r="C338" s="77"/>
      <c r="D338" s="77"/>
      <c r="E338" s="77"/>
      <c r="F338" s="77"/>
      <c r="G338" s="77"/>
    </row>
    <row r="339" spans="1:7" ht="12.75">
      <c r="A339" s="77"/>
      <c r="B339" s="77"/>
      <c r="C339" s="77"/>
      <c r="D339" s="77"/>
      <c r="E339" s="77"/>
      <c r="F339" s="77"/>
      <c r="G339" s="77"/>
    </row>
    <row r="340" spans="1:7" ht="12.75">
      <c r="A340" s="77"/>
      <c r="B340" s="77"/>
      <c r="C340" s="77"/>
      <c r="D340" s="77"/>
      <c r="E340" s="77"/>
      <c r="F340" s="77"/>
      <c r="G340" s="77"/>
    </row>
    <row r="341" spans="1:7" ht="12.75">
      <c r="A341" s="77"/>
      <c r="B341" s="77"/>
      <c r="C341" s="77"/>
      <c r="D341" s="77"/>
      <c r="E341" s="77"/>
      <c r="F341" s="77"/>
      <c r="G341" s="77"/>
    </row>
    <row r="342" spans="1:7" ht="12.75">
      <c r="A342" s="77"/>
      <c r="B342" s="77"/>
      <c r="C342" s="77"/>
      <c r="D342" s="77"/>
      <c r="E342" s="77"/>
      <c r="F342" s="77"/>
      <c r="G342" s="77"/>
    </row>
    <row r="343" spans="1:7" ht="12.75">
      <c r="A343" s="77"/>
      <c r="B343" s="77"/>
      <c r="C343" s="77"/>
      <c r="D343" s="77"/>
      <c r="E343" s="77"/>
      <c r="F343" s="77"/>
      <c r="G343" s="77"/>
    </row>
    <row r="344" spans="1:7" ht="12.75">
      <c r="A344" s="77"/>
      <c r="B344" s="77"/>
      <c r="C344" s="77"/>
      <c r="D344" s="77"/>
      <c r="E344" s="77"/>
      <c r="F344" s="77"/>
      <c r="G344" s="77"/>
    </row>
    <row r="345" spans="1:7" ht="12.75">
      <c r="A345" s="77"/>
      <c r="B345" s="77"/>
      <c r="C345" s="77"/>
      <c r="D345" s="77"/>
      <c r="E345" s="77"/>
      <c r="F345" s="77"/>
      <c r="G345" s="77"/>
    </row>
    <row r="346" spans="1:7" ht="12.75">
      <c r="A346" s="77"/>
      <c r="B346" s="77"/>
      <c r="C346" s="77"/>
      <c r="D346" s="77"/>
      <c r="E346" s="77"/>
      <c r="F346" s="77"/>
      <c r="G346" s="77"/>
    </row>
    <row r="347" spans="1:7" ht="12.75">
      <c r="A347" s="77"/>
      <c r="B347" s="77"/>
      <c r="C347" s="77"/>
      <c r="D347" s="77"/>
      <c r="E347" s="77"/>
      <c r="F347" s="77"/>
      <c r="G347" s="77"/>
    </row>
    <row r="348" spans="1:7" ht="12.75">
      <c r="A348" s="77"/>
      <c r="B348" s="77"/>
      <c r="C348" s="77"/>
      <c r="D348" s="77"/>
      <c r="E348" s="77"/>
      <c r="F348" s="77"/>
      <c r="G348" s="77"/>
    </row>
    <row r="349" spans="1:7" ht="12.75">
      <c r="A349" s="77"/>
      <c r="B349" s="77"/>
      <c r="C349" s="77"/>
      <c r="D349" s="77"/>
      <c r="E349" s="77"/>
      <c r="F349" s="77"/>
      <c r="G349" s="77"/>
    </row>
    <row r="350" spans="1:7" ht="12.75">
      <c r="A350" s="77"/>
      <c r="B350" s="77"/>
      <c r="C350" s="77"/>
      <c r="D350" s="77"/>
      <c r="E350" s="77"/>
      <c r="F350" s="77"/>
      <c r="G350" s="77"/>
    </row>
    <row r="351" spans="1:7" ht="12.75">
      <c r="A351" s="77"/>
      <c r="B351" s="77"/>
      <c r="C351" s="77"/>
      <c r="D351" s="77"/>
      <c r="E351" s="77"/>
      <c r="F351" s="77"/>
      <c r="G351" s="77"/>
    </row>
    <row r="352" spans="1:7" ht="12.75">
      <c r="A352" s="77"/>
      <c r="B352" s="77"/>
      <c r="C352" s="77"/>
      <c r="D352" s="77"/>
      <c r="E352" s="77"/>
      <c r="F352" s="77"/>
      <c r="G352" s="77"/>
    </row>
    <row r="353" spans="1:7" ht="12.75">
      <c r="A353" s="77"/>
      <c r="B353" s="77"/>
      <c r="C353" s="77"/>
      <c r="D353" s="77"/>
      <c r="E353" s="77"/>
      <c r="F353" s="77"/>
      <c r="G353" s="77"/>
    </row>
    <row r="354" spans="1:7" ht="12.75">
      <c r="A354" s="77"/>
      <c r="B354" s="77"/>
      <c r="C354" s="77"/>
      <c r="D354" s="77"/>
      <c r="E354" s="77"/>
      <c r="F354" s="77"/>
      <c r="G354" s="77"/>
    </row>
    <row r="355" spans="1:7" ht="12.75">
      <c r="A355" s="77"/>
      <c r="B355" s="77"/>
      <c r="C355" s="77"/>
      <c r="D355" s="77"/>
      <c r="E355" s="77"/>
      <c r="F355" s="77"/>
      <c r="G355" s="77"/>
    </row>
    <row r="356" spans="1:7" ht="12.75">
      <c r="A356" s="77"/>
      <c r="B356" s="77"/>
      <c r="C356" s="77"/>
      <c r="D356" s="77"/>
      <c r="E356" s="77"/>
      <c r="F356" s="77"/>
      <c r="G356" s="77"/>
    </row>
    <row r="357" spans="1:7" ht="12.75">
      <c r="A357" s="77"/>
      <c r="B357" s="77"/>
      <c r="C357" s="77"/>
      <c r="D357" s="77"/>
      <c r="E357" s="77"/>
      <c r="F357" s="77"/>
      <c r="G357" s="77"/>
    </row>
    <row r="358" spans="1:7" ht="12.75">
      <c r="A358" s="77"/>
      <c r="B358" s="77"/>
      <c r="C358" s="77"/>
      <c r="D358" s="77"/>
      <c r="E358" s="77"/>
      <c r="F358" s="77"/>
      <c r="G358" s="77"/>
    </row>
    <row r="359" spans="1:7" ht="12.75">
      <c r="A359" s="77"/>
      <c r="B359" s="77"/>
      <c r="C359" s="77"/>
      <c r="D359" s="77"/>
      <c r="E359" s="77"/>
      <c r="F359" s="77"/>
      <c r="G359" s="77"/>
    </row>
  </sheetData>
  <sheetProtection/>
  <mergeCells count="59">
    <mergeCell ref="B211:C211"/>
    <mergeCell ref="A212:A228"/>
    <mergeCell ref="B212:G212"/>
    <mergeCell ref="B261:C261"/>
    <mergeCell ref="A266:G274"/>
    <mergeCell ref="A275:G275"/>
    <mergeCell ref="A238:A249"/>
    <mergeCell ref="B238:G238"/>
    <mergeCell ref="B250:C250"/>
    <mergeCell ref="A251:A259"/>
    <mergeCell ref="B251:G251"/>
    <mergeCell ref="B260:C260"/>
    <mergeCell ref="B114:G114"/>
    <mergeCell ref="B128:C128"/>
    <mergeCell ref="B140:G140"/>
    <mergeCell ref="B150:C150"/>
    <mergeCell ref="A151:A154"/>
    <mergeCell ref="B151:G151"/>
    <mergeCell ref="B139:C139"/>
    <mergeCell ref="A140:A146"/>
    <mergeCell ref="B40:C40"/>
    <mergeCell ref="A41:A55"/>
    <mergeCell ref="B41:G41"/>
    <mergeCell ref="B56:C56"/>
    <mergeCell ref="A57:A75"/>
    <mergeCell ref="B57:G57"/>
    <mergeCell ref="A3:G3"/>
    <mergeCell ref="B5:C5"/>
    <mergeCell ref="B6:G6"/>
    <mergeCell ref="A6:A20"/>
    <mergeCell ref="B21:C21"/>
    <mergeCell ref="A22:A39"/>
    <mergeCell ref="B22:G22"/>
    <mergeCell ref="B76:C76"/>
    <mergeCell ref="A77:A84"/>
    <mergeCell ref="B77:G77"/>
    <mergeCell ref="B85:C85"/>
    <mergeCell ref="A129:A138"/>
    <mergeCell ref="B129:G129"/>
    <mergeCell ref="A86:A108"/>
    <mergeCell ref="B86:G86"/>
    <mergeCell ref="B113:C113"/>
    <mergeCell ref="A114:A126"/>
    <mergeCell ref="B155:C155"/>
    <mergeCell ref="B156:G156"/>
    <mergeCell ref="A164:A174"/>
    <mergeCell ref="B164:G164"/>
    <mergeCell ref="A156:A162"/>
    <mergeCell ref="B163:C163"/>
    <mergeCell ref="B176:C176"/>
    <mergeCell ref="A177:A201"/>
    <mergeCell ref="B229:C229"/>
    <mergeCell ref="A230:A236"/>
    <mergeCell ref="B230:G230"/>
    <mergeCell ref="B237:C237"/>
    <mergeCell ref="B177:G177"/>
    <mergeCell ref="B202:C202"/>
    <mergeCell ref="A203:A209"/>
    <mergeCell ref="B203:G20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PC1</cp:lastModifiedBy>
  <cp:lastPrinted>2019-11-01T10:29:38Z</cp:lastPrinted>
  <dcterms:created xsi:type="dcterms:W3CDTF">2013-04-18T12:38:49Z</dcterms:created>
  <dcterms:modified xsi:type="dcterms:W3CDTF">2019-11-01T10:31:48Z</dcterms:modified>
  <cp:category/>
  <cp:version/>
  <cp:contentType/>
  <cp:contentStatus/>
</cp:coreProperties>
</file>