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460" activeTab="0"/>
  </bookViews>
  <sheets>
    <sheet name="6 мес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<sst xmlns="http://schemas.openxmlformats.org/spreadsheetml/2006/main" count="451" uniqueCount="194">
  <si>
    <t>№ п/п</t>
  </si>
  <si>
    <t>Наименование мероприятия</t>
  </si>
  <si>
    <t>Примечание, % исполнения</t>
  </si>
  <si>
    <t>1</t>
  </si>
  <si>
    <t>2</t>
  </si>
  <si>
    <t>3</t>
  </si>
  <si>
    <t>4</t>
  </si>
  <si>
    <t>5</t>
  </si>
  <si>
    <t>6</t>
  </si>
  <si>
    <t>Обеспечение культурно-массовой работы в летних детских оздоровительных лагерях</t>
  </si>
  <si>
    <t>Проведение конкурса "Лучший учитель Оричевского района"</t>
  </si>
  <si>
    <t>7</t>
  </si>
  <si>
    <t>Итого по МП</t>
  </si>
  <si>
    <t>Дополнительное художественное образование в учреждениях дополнительного образования, подведомственных управлению культуры Оричевского района на 2014-2016 годы</t>
  </si>
  <si>
    <t>Выполнение функций администрации Оричевского района по обеспечению деятельности опеки и попечительства на 2014-2016 годы</t>
  </si>
  <si>
    <t>ВСЕГО 18 муниципальных программ</t>
  </si>
  <si>
    <t>Отдельное мероприятие "Реализация бюджетного процеса"</t>
  </si>
  <si>
    <t>областной бюджет</t>
  </si>
  <si>
    <t>районный бюджет</t>
  </si>
  <si>
    <t>Отдельное мероприятие "Управление муниципальным долгом Оричевского района"</t>
  </si>
  <si>
    <t>Отдельное мероприятие "Выравнивание финансовых возможностей поселений Оричевского района по осуществлению органами местного самоуправления поселений полномочий по решению вопросов местного значения"</t>
  </si>
  <si>
    <t>Отдельное мероприятие "Предоставление межбюджетных трансфертов бюджетам поселений из районного бюджета"</t>
  </si>
  <si>
    <t xml:space="preserve">Всего по программе </t>
  </si>
  <si>
    <t>Подпрограмма "Организация досуга в клубных учреждениях"</t>
  </si>
  <si>
    <t>Подпрограмма "Организация музейного дела"</t>
  </si>
  <si>
    <t>Подпрограмма "Информационно-библиотечное обслуживание"</t>
  </si>
  <si>
    <t>Подпрограмма "Организация финансово-экономической работы в управлении культуры Оричевского района</t>
  </si>
  <si>
    <t>Подпрограмма "Обеспечение жизнедеятельности общеобразовательных учреждений Оричевского района"</t>
  </si>
  <si>
    <t>Подпрограмма "Дополнительное образование детей в учреждениях дополнительного образования, подведомственных управлению образования Оричевского района"</t>
  </si>
  <si>
    <t>Подпрограмма "Организация финансово-экономической работы управления образования Оричевского района Кировской области"</t>
  </si>
  <si>
    <t>Подпрограмма "Информационно-методическое обеспечение образовательного процесса Оричевского района"</t>
  </si>
  <si>
    <t xml:space="preserve">Подпрограмма "Функционирование управления образования Оричевского района" </t>
  </si>
  <si>
    <t>Мероприятия программы</t>
  </si>
  <si>
    <t>Подрограмма "Обеспечение жильем молодых семей в Оричевском районе на 2014-2016 годы"</t>
  </si>
  <si>
    <t>федеральный бюджет</t>
  </si>
  <si>
    <t>внебюджетные источники</t>
  </si>
  <si>
    <t>Содержание работников, осуществляющих деятельность по опеке и попечительству</t>
  </si>
  <si>
    <t>Оплата проезда автомобильным транспортом детей, оставшихся без попечения родителей и их сопровождающих</t>
  </si>
  <si>
    <t>Обеспечение жилыми помещениями детей-сирот и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</si>
  <si>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Начисление и выплата ежемесячных денежных выплат на детей, находящихся под опекой в приемной семье</t>
  </si>
  <si>
    <t>Начисление и выплата ежемесячного вознаграждения приемным родителям</t>
  </si>
  <si>
    <t>Обеспечение сохранности документов архивного фонда РФ и других архивных документов, находящихся в государственной собственности и хранящихся в архивном отделе администрации Оричевского района</t>
  </si>
  <si>
    <t>Праздник для детей -первоклассников из малоимущих семей</t>
  </si>
  <si>
    <t>Обеспечение хозяйственной деятельности администрации района; обеспечение осуществления управленческих функций администрации Оричевского района; повышение качества муниципального управления</t>
  </si>
  <si>
    <t>Обеспечение сохранности и эксплуатации вверенного Оричевскому муниципальному казенному учреждению "ХТУ"</t>
  </si>
  <si>
    <t>Использование современных информационно-коммуникационных технологий в профессиональной деятельности главы администрации района, администрации района, отраслевых органов администрации района</t>
  </si>
  <si>
    <t>Источники финансирования</t>
  </si>
  <si>
    <t>Обеспечение открытости и доступности информации о деятельности органов местного самоуправления</t>
  </si>
  <si>
    <t>Формирование высококачественного кадрового состава муниципальной службы Оричевского района; повышение уровня подготовки лиц, замещающих должности муниципальной службы по основным вопросам деятельности; осуществление доплат к пенгсиям муниципальных служащих</t>
  </si>
  <si>
    <t>Осуществление мероприятий по противодействию коррупции в органах местного самоуправления</t>
  </si>
  <si>
    <t>Осуществление на основе заключенных соглашений, полномочий поселений района по градостроительной деятельности</t>
  </si>
  <si>
    <t>8</t>
  </si>
  <si>
    <t>без финансирования</t>
  </si>
  <si>
    <t>Подпрограмма "Профилактика наркомании и злоупотребления психоактивными веществами на 2014-2016 годы"</t>
  </si>
  <si>
    <t>Подпрограмма "профилактика преступлений и правонарушений несовершеннолетних в Оричевском районе на 2014-2016 годы"</t>
  </si>
  <si>
    <t>Подпрограмма "Содержание и ремонт автомобильных дорог общего пользования местного значения Оричевского района Кировской области на 2014-2016 г."</t>
  </si>
  <si>
    <t>Содержание автомобильных дорог общего пользования местного значения в летне-зимний период, вне границ населенных пунктов</t>
  </si>
  <si>
    <t>Подпрограмма" Повышение безопасности дорожного движения в Оричевском районе на 2014-2016 годы"</t>
  </si>
  <si>
    <t>Отдельное мероприятие "Государственная поддержка автомобильного транспорта"</t>
  </si>
  <si>
    <t>Подпрограмма "Реформирование и модернизация жилищно-коммунального комплекса Оричевского района на 2014-2016 годы"</t>
  </si>
  <si>
    <t>в том числе:</t>
  </si>
  <si>
    <t>прочие</t>
  </si>
  <si>
    <t>Обеспечение деятельности администрации Оричевского района в целях исполнения полномочий по вопросам местного значения на 2014-2020 годы</t>
  </si>
  <si>
    <t>Развитие культуры на 2014-2020 годы</t>
  </si>
  <si>
    <t>Подпрограмма "Функционирование управления культуры Оричевского района"</t>
  </si>
  <si>
    <t>Подпрограмма "Организация хозяйственно-технического обслуживания учреждений культуры"</t>
  </si>
  <si>
    <t>Развитие физической культуры и спорта в Оричевском районе на 2014-2020 годы</t>
  </si>
  <si>
    <t>Создание условий для функционирования единой дежурно-диспетчерской службы Оричевского района</t>
  </si>
  <si>
    <t>Обучение граждан действиям в случаях чрезвычайных ситуаций природного и техногенного характера</t>
  </si>
  <si>
    <t>Подготовка документов для выделения финансовых средств из резервного фонда администрации района</t>
  </si>
  <si>
    <t>Защита населения от болезней, общих для человека и животных, в части организации скотомогильников….</t>
  </si>
  <si>
    <t>Организация проведения мероприятий по предупреждению и ликвидации болезней животных….</t>
  </si>
  <si>
    <t>Гражданская защита и пожарная безопасность на 2014-2020 годы</t>
  </si>
  <si>
    <t>Развитие агропромышленного комплекса на 2014-2020 годы</t>
  </si>
  <si>
    <t>Подпрограмма "Устойчивое развитие сельских территорий Оричевского района на 2015-2020 годы"</t>
  </si>
  <si>
    <t>9</t>
  </si>
  <si>
    <t>10</t>
  </si>
  <si>
    <t>11</t>
  </si>
  <si>
    <t>12</t>
  </si>
  <si>
    <t>Развитие молодежной политики на 2014-2020 годы</t>
  </si>
  <si>
    <t>Поддержка и развитие малого и среднего предпринимательства на 2014-2020 годы</t>
  </si>
  <si>
    <t>Сотрудничество со средствами массовой информации</t>
  </si>
  <si>
    <t>Актуализация перечня имущества в соотв. С требованиями ФЗ от 24.07.207 № 209-ФЗ</t>
  </si>
  <si>
    <t>Льготное кредитование СМП</t>
  </si>
  <si>
    <t>Развитие системы бизнес-центра</t>
  </si>
  <si>
    <t>Профилактика правонарушений в Оричевском районе на 2014-2020 годы</t>
  </si>
  <si>
    <t>Районный конкурс "Безопасное колесо"</t>
  </si>
  <si>
    <t>Содействие развитию институтов гражданского общества и поддержка социально-ориентированных некоммерческих организаций на 2014-2020 годы</t>
  </si>
  <si>
    <t>Управление муниципальным имуществом Оричевского района на 2014-2020 годы</t>
  </si>
  <si>
    <t>Отопление пустующих помещений имущества казны, содержание имущества казны</t>
  </si>
  <si>
    <t>Расходы по содержанию, обслуживанию и ремонту муниципального имущества</t>
  </si>
  <si>
    <t>Проведение работ по оценке рын. стоимости мун имущества</t>
  </si>
  <si>
    <t>Постановка имущества на кадаствровый учет</t>
  </si>
  <si>
    <t>Публикация в СМИ извещений о продаже МИ</t>
  </si>
  <si>
    <t>Оплата транспортного налога за имущество казны</t>
  </si>
  <si>
    <t>Проведение работ по постановке ЗУ на кадастровый учет</t>
  </si>
  <si>
    <t>Проведение работ по оценке рыночной стоимости права аренды и права собственности ЗУ</t>
  </si>
  <si>
    <t>Публикация в СМИ извещений о предоставлении ЗУ</t>
  </si>
  <si>
    <t>Управление муниципальными финансами и регулирование межбюджетных отношений на 2014-2020 годы</t>
  </si>
  <si>
    <t>Развитие архивного дела на 2014-2020 годы</t>
  </si>
  <si>
    <t>Подпрограмма "Дошкольное образование в дошкольных образовательных учреждениях Оричнвского района"</t>
  </si>
  <si>
    <t>Развитие образования Оричевского района на 2014-2020 годы</t>
  </si>
  <si>
    <t>Организация и содействие в работе районного общества инвалидов</t>
  </si>
  <si>
    <t>Оказание содействия в работе обществееной организации "Добровольная народная дружина Оричевского района"</t>
  </si>
  <si>
    <t>Переселение граждан Оричевского района из аварийного жилищного фонда на 2014-2020 годы</t>
  </si>
  <si>
    <t>Развитие транспортной инфраструктуры на 2014-2020 годы</t>
  </si>
  <si>
    <t>Улучшение коммунальной и жилищной инфраструктуры Оричевского района на 2014-2020 годы</t>
  </si>
  <si>
    <t>Реконструкция автодороги в пгт Левинцы</t>
  </si>
  <si>
    <t>Разработка и проверка проектно-сметной и технической документации, тех.надзор за выполнением работ</t>
  </si>
  <si>
    <t>Пенсионное обеспечение бывших муниц.служащих и выборных должностных лиц</t>
  </si>
  <si>
    <t>Создание и деятельность административной комиссии</t>
  </si>
  <si>
    <t>Осуществление мероприятий по распоряжению земельными участками, государственная собственность на которые не разграничена</t>
  </si>
  <si>
    <t>Расходы на подготовку и проведение выборов</t>
  </si>
  <si>
    <t>Исполнение запросов социально-правового характера</t>
  </si>
  <si>
    <t>Установка и оплата услуг сети "Интернет"</t>
  </si>
  <si>
    <t xml:space="preserve">Содержание аппарата работников комиссии по делам несовершеннолетних и защите их прав </t>
  </si>
  <si>
    <t>Обеспечение технического обслуживания систем видеонаблюдения</t>
  </si>
  <si>
    <t>Творческий конкурс по профилактике наркомании</t>
  </si>
  <si>
    <t>Районный конкурс "Зеленый огонек"</t>
  </si>
  <si>
    <t>2 этап кубка Кировской области по полиатлону (зимнее троеборье)</t>
  </si>
  <si>
    <t>Первенство и  Чемпионат Кировской области по полиатлону в дисциплине зимнее троеборье</t>
  </si>
  <si>
    <t>Спартакиада учащихся образовательных цучреждений Кировской области по полиатлону (зимнее троеборье)</t>
  </si>
  <si>
    <t>Всероссийские соревнования среди юношей и девушек  по полиатлону (зимнее троеборье)</t>
  </si>
  <si>
    <t>Чемпионат бласти по баскетболу среди мужских команд</t>
  </si>
  <si>
    <t>34 всероссийская массовая лыжная гонка "Лыжня России"</t>
  </si>
  <si>
    <t>Первенство России среди юношей и студентов по полиатлону (зимнее троеборье)</t>
  </si>
  <si>
    <t>Областные соревнования по лыжным гонкам "Верхошижемский марафон"</t>
  </si>
  <si>
    <t>Первенство Кировской области по полиатлону</t>
  </si>
  <si>
    <t>Финансовое обеспечение деятельности районных муниципальнеых учреждений</t>
  </si>
  <si>
    <t>Реализация мер социальной поддержки педагогов</t>
  </si>
  <si>
    <t>Расходы на оплату труда из средств областного бюджета</t>
  </si>
  <si>
    <t>Мониторинг исполнения планов реализации муниципальных программ Оричевского района по итогам 1 полугодия 2017 г.</t>
  </si>
  <si>
    <t>Запланировано средств на 2017 год, тыс. руб.</t>
  </si>
  <si>
    <t>Фактически израсходовано за 6 мес. 2017 года, тыс. руб.</t>
  </si>
  <si>
    <t>Предоставление субсидий на поддержку МСП Стрижевского городского поселения</t>
  </si>
  <si>
    <t>Информационная деятельность</t>
  </si>
  <si>
    <t>Развитие творческого потенциала молодежи</t>
  </si>
  <si>
    <t>Гражданско-патриотическое воспитание молодежи</t>
  </si>
  <si>
    <t>Поддержка, развитие и укрепление благополучия семьи</t>
  </si>
  <si>
    <t>Профилактика негативных явления в молодежной среде</t>
  </si>
  <si>
    <t>Поддержка деятельности детских и молодежных организаций, талантливой молодежи</t>
  </si>
  <si>
    <t>Вовлечение молодежи в социальную практику</t>
  </si>
  <si>
    <t>Работы по завершению строительства многофункционального общественного здания в с. Адышево"</t>
  </si>
  <si>
    <t>Организация и содействие в работе районного общества ветеранов</t>
  </si>
  <si>
    <t>Районный праздник "По труду и честь"</t>
  </si>
  <si>
    <t>Весенне-осенний фестиваль ГТО</t>
  </si>
  <si>
    <t>Мероприятие, посвященное подведению социально-значимых итогов года</t>
  </si>
  <si>
    <t>Мероприятия, посвященные празднованию дня Победы</t>
  </si>
  <si>
    <t>Юбилей районного женского движения</t>
  </si>
  <si>
    <t>Выполнение работ по устройству наружной теплотрассы к зданию школы д. Усовы</t>
  </si>
  <si>
    <t>Выполнение работ по устройству системы отопления в здании школы д. Усовы</t>
  </si>
  <si>
    <t>Технадзор по школе в д. Усовы</t>
  </si>
  <si>
    <t>Замена котлов на котельной в д. Кучелапы</t>
  </si>
  <si>
    <t>Развитие газификации Оичевского района</t>
  </si>
  <si>
    <t>Ремонт водопропускной трубы на автодороге Коршик-Кучелапы</t>
  </si>
  <si>
    <t>Ремонт участка автодороги Цепели-Монастырщина</t>
  </si>
  <si>
    <t>Ремонт участка автодороги Оричи-Истобенск</t>
  </si>
  <si>
    <t>Содержание автомобильных дорог общего пользования местного значения в летне-зимний период, вне границ населенных пунктов (за декабрь 2016)</t>
  </si>
  <si>
    <t>Ремонт участка автодороги Дербени-Кучелапы</t>
  </si>
  <si>
    <t>Ремонт участка автодороги Стрижи-Боровицкий карьер</t>
  </si>
  <si>
    <t>Составление технических планов мостов</t>
  </si>
  <si>
    <t>Обследование и составление ПСД на ремонт мостов</t>
  </si>
  <si>
    <t>Возмещение части процентной ставки по инвестиционным кредитам (займам) в агропромышленном комплексе</t>
  </si>
  <si>
    <t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</si>
  <si>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Субвенция на осуществление отдельных государственных полномочий по поддержке сх производства на 2017 годп</t>
  </si>
  <si>
    <t xml:space="preserve">Субвенция на осуществление отдельных государственных полномочий по поддержке сх производства </t>
  </si>
  <si>
    <t>Оказание содействия достижению целевых показателей реализации региональных программ развития агропромышленного комплекса</t>
  </si>
  <si>
    <t>Обеспечение надлежащего санитарного и технического состояния закрепленных жилых помещений детей-сирот и детей, оставшихся без попечения родителей</t>
  </si>
  <si>
    <t>Погашение задолженности по оплате за закрепленное жилое помещение и коммунальные услуги</t>
  </si>
  <si>
    <t>Приобретение антивируса</t>
  </si>
  <si>
    <t>Реконструкция местной системы оповещения</t>
  </si>
  <si>
    <t>25 спартакиада общеобразовательных организаций для обучающихся с ограниченными возможностями здоровья</t>
  </si>
  <si>
    <t>Первенство области по баскетболу среди юношей</t>
  </si>
  <si>
    <t>Зональные соревнования по мини-футболу среди команд общеобразовательных учреждений</t>
  </si>
  <si>
    <t>Чемпионат России по полиатлону в спортивной дисциплине зимнее троеборье</t>
  </si>
  <si>
    <t>1 этап кубка области по полиатлону</t>
  </si>
  <si>
    <t>Районный турнир по мини-футболу среди мужских команд</t>
  </si>
  <si>
    <t>5 районные Олимпийские игры</t>
  </si>
  <si>
    <t>Спартакиада допризывной молодежи</t>
  </si>
  <si>
    <t>Чемпионат и первенство КО по полиатлону в дисциплине летнее пятиборье</t>
  </si>
  <si>
    <t>Мероприятия по ГТО</t>
  </si>
  <si>
    <t>Межрайонный турнир по волейболу среди мужских команд</t>
  </si>
  <si>
    <t>Участие в этапах всероссийских спортивных соревнований школьников "Президентские состязания"</t>
  </si>
  <si>
    <t>Участие в этапах всероссийских спортивных соревнований школьников "Президентские спортивные игры"</t>
  </si>
  <si>
    <t>Первенство оричевского района по полиатлону в зачет спартакиады школьников</t>
  </si>
  <si>
    <t>Зональный этап по мини-футболу среди мужских команд</t>
  </si>
  <si>
    <t>Турниры по баскетболу</t>
  </si>
  <si>
    <t>Чемпионат области по волейболу среди мужских команд</t>
  </si>
  <si>
    <t>Проведение районных соревнований и турниров</t>
  </si>
  <si>
    <t>Участие в областных соревнованиях и мероприятиях</t>
  </si>
  <si>
    <t>Осуществление полномочий по составлению списков кандидатов в присяжные заседатели</t>
  </si>
  <si>
    <t>13</t>
  </si>
  <si>
    <t>Осуществление полномочий по модернизации монопрофильного Стрижевского городского поселения</t>
  </si>
  <si>
    <t xml:space="preserve">За 6 месяцев 2017 года процент исполнения по муниципальным программам Оричевского района составил 51,18 %, в том числе по средствам районного бюджета - 49,97%.    Более 50% запланированных средств освоено по 7 муниципальным программам. У 5 муниципальных программ освоение денежных средств составило менее 30%.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</si>
</sst>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164" fontId="1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165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4" fillId="0" borderId="11" xfId="0" applyFont="1" applyBorder="1" applyAlignment="1">
      <alignment wrapText="1"/>
    </xf>
    <xf numFmtId="165" fontId="5" fillId="0" borderId="11" xfId="0" applyNumberFormat="1" applyFont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165" fontId="2" fillId="34" borderId="10" xfId="0" applyNumberFormat="1" applyFont="1" applyFill="1" applyBorder="1" applyAlignment="1">
      <alignment wrapText="1"/>
    </xf>
    <xf numFmtId="165" fontId="2" fillId="0" borderId="10" xfId="0" applyNumberFormat="1" applyFont="1" applyBorder="1" applyAlignment="1">
      <alignment horizontal="center" wrapText="1"/>
    </xf>
    <xf numFmtId="0" fontId="2" fillId="34" borderId="10" xfId="0" applyFont="1" applyFill="1" applyBorder="1" applyAlignment="1">
      <alignment horizontal="right" wrapText="1"/>
    </xf>
    <xf numFmtId="165" fontId="2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164" fontId="2" fillId="34" borderId="10" xfId="0" applyNumberFormat="1" applyFont="1" applyFill="1" applyBorder="1" applyAlignment="1">
      <alignment/>
    </xf>
    <xf numFmtId="165" fontId="1" fillId="34" borderId="10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wrapText="1"/>
    </xf>
    <xf numFmtId="0" fontId="2" fillId="0" borderId="10" xfId="0" applyNumberFormat="1" applyFont="1" applyBorder="1" applyAlignment="1">
      <alignment horizontal="right" wrapText="1"/>
    </xf>
    <xf numFmtId="0" fontId="2" fillId="34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wrapText="1"/>
    </xf>
    <xf numFmtId="0" fontId="2" fillId="0" borderId="11" xfId="0" applyFont="1" applyBorder="1" applyAlignment="1">
      <alignment horizontal="right" vertical="justify"/>
    </xf>
    <xf numFmtId="0" fontId="2" fillId="0" borderId="10" xfId="0" applyFont="1" applyBorder="1" applyAlignment="1">
      <alignment vertical="justify"/>
    </xf>
    <xf numFmtId="0" fontId="2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2" fontId="2" fillId="35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165" fontId="5" fillId="34" borderId="11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right" wrapText="1"/>
    </xf>
    <xf numFmtId="2" fontId="4" fillId="34" borderId="11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4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/>
    </xf>
    <xf numFmtId="165" fontId="1" fillId="34" borderId="10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wrapText="1"/>
    </xf>
    <xf numFmtId="0" fontId="2" fillId="33" borderId="13" xfId="0" applyFont="1" applyFill="1" applyBorder="1" applyAlignment="1">
      <alignment horizontal="center" vertical="justify"/>
    </xf>
    <xf numFmtId="2" fontId="2" fillId="34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2" fontId="4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4" fillId="34" borderId="13" xfId="0" applyFont="1" applyFill="1" applyBorder="1" applyAlignment="1">
      <alignment wrapText="1"/>
    </xf>
    <xf numFmtId="165" fontId="5" fillId="34" borderId="13" xfId="0" applyNumberFormat="1" applyFont="1" applyFill="1" applyBorder="1" applyAlignment="1">
      <alignment horizontal="center" wrapText="1"/>
    </xf>
    <xf numFmtId="0" fontId="1" fillId="36" borderId="10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/>
    </xf>
    <xf numFmtId="2" fontId="1" fillId="36" borderId="15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justify"/>
    </xf>
    <xf numFmtId="49" fontId="3" fillId="0" borderId="14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justify"/>
    </xf>
    <xf numFmtId="0" fontId="45" fillId="33" borderId="12" xfId="0" applyFont="1" applyFill="1" applyBorder="1" applyAlignment="1">
      <alignment horizontal="center" vertical="justify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2"/>
  <sheetViews>
    <sheetView tabSelected="1" zoomScalePageLayoutView="0" workbookViewId="0" topLeftCell="A253">
      <selection activeCell="J45" sqref="J45"/>
    </sheetView>
  </sheetViews>
  <sheetFormatPr defaultColWidth="9.00390625" defaultRowHeight="12.75"/>
  <cols>
    <col min="1" max="1" width="7.125" style="85" customWidth="1"/>
    <col min="2" max="2" width="8.75390625" style="85" customWidth="1"/>
    <col min="3" max="3" width="43.125" style="85" customWidth="1"/>
    <col min="4" max="4" width="10.625" style="85" customWidth="1"/>
    <col min="5" max="5" width="12.00390625" style="85" customWidth="1"/>
    <col min="6" max="6" width="14.125" style="85" customWidth="1"/>
    <col min="7" max="7" width="13.00390625" style="85" customWidth="1"/>
    <col min="8" max="8" width="12.375" style="85" customWidth="1"/>
    <col min="9" max="16384" width="9.125" style="85" customWidth="1"/>
  </cols>
  <sheetData>
    <row r="1" s="16" customFormat="1" ht="12.75"/>
    <row r="2" s="16" customFormat="1" ht="12.75"/>
    <row r="3" spans="1:7" s="16" customFormat="1" ht="12.75">
      <c r="A3" s="104" t="s">
        <v>131</v>
      </c>
      <c r="B3" s="104"/>
      <c r="C3" s="104"/>
      <c r="D3" s="104"/>
      <c r="E3" s="104"/>
      <c r="F3" s="104"/>
      <c r="G3" s="104"/>
    </row>
    <row r="4" spans="1:7" s="16" customFormat="1" ht="12.75">
      <c r="A4" s="1"/>
      <c r="B4" s="1"/>
      <c r="C4" s="1"/>
      <c r="D4" s="1"/>
      <c r="E4" s="1"/>
      <c r="F4" s="1"/>
      <c r="G4" s="1"/>
    </row>
    <row r="5" spans="1:7" s="16" customFormat="1" ht="51">
      <c r="A5" s="2" t="s">
        <v>0</v>
      </c>
      <c r="B5" s="105" t="s">
        <v>1</v>
      </c>
      <c r="C5" s="106"/>
      <c r="D5" s="2" t="s">
        <v>46</v>
      </c>
      <c r="E5" s="2" t="s">
        <v>132</v>
      </c>
      <c r="F5" s="2" t="s">
        <v>133</v>
      </c>
      <c r="G5" s="2" t="s">
        <v>2</v>
      </c>
    </row>
    <row r="6" spans="1:7" s="16" customFormat="1" ht="30.75" customHeight="1">
      <c r="A6" s="107">
        <v>1</v>
      </c>
      <c r="B6" s="108" t="s">
        <v>62</v>
      </c>
      <c r="C6" s="109"/>
      <c r="D6" s="109"/>
      <c r="E6" s="109"/>
      <c r="F6" s="109"/>
      <c r="G6" s="110"/>
    </row>
    <row r="7" spans="1:7" s="16" customFormat="1" ht="63.75">
      <c r="A7" s="107"/>
      <c r="B7" s="3" t="s">
        <v>3</v>
      </c>
      <c r="C7" s="4" t="s">
        <v>43</v>
      </c>
      <c r="D7" s="25" t="s">
        <v>18</v>
      </c>
      <c r="E7" s="5">
        <v>15690.3</v>
      </c>
      <c r="F7" s="4">
        <v>7120.9</v>
      </c>
      <c r="G7" s="28">
        <f>F7/E7</f>
        <v>0.45384090807696476</v>
      </c>
    </row>
    <row r="8" spans="1:7" s="16" customFormat="1" ht="38.25">
      <c r="A8" s="107"/>
      <c r="B8" s="3" t="s">
        <v>4</v>
      </c>
      <c r="C8" s="4" t="s">
        <v>44</v>
      </c>
      <c r="D8" s="25" t="s">
        <v>18</v>
      </c>
      <c r="E8" s="5">
        <v>6087.1</v>
      </c>
      <c r="F8" s="4">
        <v>3717.1</v>
      </c>
      <c r="G8" s="28">
        <f aca="true" t="shared" si="0" ref="G8:G20">F8/E8</f>
        <v>0.6106520346306122</v>
      </c>
    </row>
    <row r="9" spans="1:7" s="16" customFormat="1" ht="25.5">
      <c r="A9" s="107"/>
      <c r="B9" s="3" t="s">
        <v>5</v>
      </c>
      <c r="C9" s="4" t="s">
        <v>109</v>
      </c>
      <c r="D9" s="25" t="s">
        <v>18</v>
      </c>
      <c r="E9" s="5">
        <v>1024.3</v>
      </c>
      <c r="F9" s="4">
        <v>462.1</v>
      </c>
      <c r="G9" s="28">
        <f t="shared" si="0"/>
        <v>0.451137362100947</v>
      </c>
    </row>
    <row r="10" spans="1:7" s="16" customFormat="1" ht="63.75">
      <c r="A10" s="107"/>
      <c r="B10" s="3" t="s">
        <v>6</v>
      </c>
      <c r="C10" s="4" t="s">
        <v>45</v>
      </c>
      <c r="D10" s="25" t="s">
        <v>18</v>
      </c>
      <c r="E10" s="5">
        <v>50</v>
      </c>
      <c r="F10" s="4">
        <v>23.9</v>
      </c>
      <c r="G10" s="28">
        <f t="shared" si="0"/>
        <v>0.478</v>
      </c>
    </row>
    <row r="11" spans="1:7" s="16" customFormat="1" ht="25.5">
      <c r="A11" s="107"/>
      <c r="B11" s="3" t="s">
        <v>7</v>
      </c>
      <c r="C11" s="4" t="s">
        <v>110</v>
      </c>
      <c r="D11" s="25" t="s">
        <v>18</v>
      </c>
      <c r="E11" s="5">
        <v>0</v>
      </c>
      <c r="F11" s="4">
        <v>0</v>
      </c>
      <c r="G11" s="28"/>
    </row>
    <row r="12" spans="1:7" s="16" customFormat="1" ht="38.25">
      <c r="A12" s="107"/>
      <c r="B12" s="3" t="s">
        <v>8</v>
      </c>
      <c r="C12" s="4" t="s">
        <v>47</v>
      </c>
      <c r="D12" s="25" t="s">
        <v>18</v>
      </c>
      <c r="E12" s="5">
        <v>0</v>
      </c>
      <c r="F12" s="4">
        <v>0</v>
      </c>
      <c r="G12" s="28"/>
    </row>
    <row r="13" spans="1:7" s="16" customFormat="1" ht="78.75" customHeight="1">
      <c r="A13" s="107"/>
      <c r="B13" s="3" t="s">
        <v>11</v>
      </c>
      <c r="C13" s="4" t="s">
        <v>48</v>
      </c>
      <c r="D13" s="25" t="s">
        <v>18</v>
      </c>
      <c r="E13" s="5">
        <v>25</v>
      </c>
      <c r="F13" s="4">
        <v>12</v>
      </c>
      <c r="G13" s="28">
        <f t="shared" si="0"/>
        <v>0.48</v>
      </c>
    </row>
    <row r="14" spans="1:7" s="16" customFormat="1" ht="24.75" customHeight="1">
      <c r="A14" s="107"/>
      <c r="B14" s="3" t="s">
        <v>51</v>
      </c>
      <c r="C14" s="4" t="s">
        <v>49</v>
      </c>
      <c r="D14" s="25" t="s">
        <v>18</v>
      </c>
      <c r="E14" s="5"/>
      <c r="F14" s="5"/>
      <c r="G14" s="28" t="s">
        <v>52</v>
      </c>
    </row>
    <row r="15" spans="1:7" s="16" customFormat="1" ht="38.25" customHeight="1">
      <c r="A15" s="107"/>
      <c r="B15" s="3" t="s">
        <v>75</v>
      </c>
      <c r="C15" s="4" t="s">
        <v>50</v>
      </c>
      <c r="D15" s="25" t="s">
        <v>18</v>
      </c>
      <c r="E15" s="4">
        <v>305.3</v>
      </c>
      <c r="F15" s="4">
        <v>44.3</v>
      </c>
      <c r="G15" s="28">
        <f t="shared" si="0"/>
        <v>0.14510317720275137</v>
      </c>
    </row>
    <row r="16" spans="1:7" s="16" customFormat="1" ht="27" customHeight="1">
      <c r="A16" s="107"/>
      <c r="B16" s="3" t="s">
        <v>76</v>
      </c>
      <c r="C16" s="4" t="s">
        <v>190</v>
      </c>
      <c r="D16" s="25" t="s">
        <v>18</v>
      </c>
      <c r="E16" s="4">
        <v>1.8</v>
      </c>
      <c r="F16" s="4"/>
      <c r="G16" s="28">
        <f t="shared" si="0"/>
        <v>0</v>
      </c>
    </row>
    <row r="17" spans="1:7" s="16" customFormat="1" ht="38.25" customHeight="1">
      <c r="A17" s="107"/>
      <c r="B17" s="3" t="s">
        <v>77</v>
      </c>
      <c r="C17" s="4" t="s">
        <v>111</v>
      </c>
      <c r="D17" s="25" t="s">
        <v>18</v>
      </c>
      <c r="E17" s="4">
        <v>59.6</v>
      </c>
      <c r="F17" s="4">
        <v>35.1</v>
      </c>
      <c r="G17" s="28">
        <f t="shared" si="0"/>
        <v>0.5889261744966443</v>
      </c>
    </row>
    <row r="18" spans="1:7" s="16" customFormat="1" ht="38.25" customHeight="1">
      <c r="A18" s="107"/>
      <c r="B18" s="3" t="s">
        <v>78</v>
      </c>
      <c r="C18" s="4" t="s">
        <v>192</v>
      </c>
      <c r="D18" s="25" t="s">
        <v>18</v>
      </c>
      <c r="E18" s="4">
        <v>241.04</v>
      </c>
      <c r="F18" s="4">
        <v>90.3</v>
      </c>
      <c r="G18" s="28">
        <f t="shared" si="0"/>
        <v>0.37462661798871555</v>
      </c>
    </row>
    <row r="19" spans="1:7" s="16" customFormat="1" ht="21" customHeight="1">
      <c r="A19" s="107"/>
      <c r="B19" s="3" t="s">
        <v>191</v>
      </c>
      <c r="C19" s="4" t="s">
        <v>112</v>
      </c>
      <c r="D19" s="25" t="s">
        <v>18</v>
      </c>
      <c r="E19" s="4">
        <v>0</v>
      </c>
      <c r="F19" s="4">
        <v>0</v>
      </c>
      <c r="G19" s="28" t="e">
        <f t="shared" si="0"/>
        <v>#DIV/0!</v>
      </c>
    </row>
    <row r="20" spans="1:7" s="16" customFormat="1" ht="24" customHeight="1">
      <c r="A20" s="107"/>
      <c r="B20" s="56"/>
      <c r="C20" s="27" t="s">
        <v>22</v>
      </c>
      <c r="D20" s="26" t="s">
        <v>18</v>
      </c>
      <c r="E20" s="27">
        <f>SUM(E7:E19)</f>
        <v>23484.44</v>
      </c>
      <c r="F20" s="27">
        <f>SUM(F7:F19)</f>
        <v>11505.699999999999</v>
      </c>
      <c r="G20" s="29">
        <f t="shared" si="0"/>
        <v>0.489928650629949</v>
      </c>
    </row>
    <row r="21" spans="1:7" s="16" customFormat="1" ht="12.75">
      <c r="A21" s="40"/>
      <c r="B21" s="111" t="s">
        <v>12</v>
      </c>
      <c r="C21" s="112"/>
      <c r="D21" s="6"/>
      <c r="E21" s="41">
        <f>SUM(E20)</f>
        <v>23484.44</v>
      </c>
      <c r="F21" s="41">
        <f>SUM(F20)</f>
        <v>11505.699999999999</v>
      </c>
      <c r="G21" s="42">
        <f>F21/E21*100</f>
        <v>48.9928650629949</v>
      </c>
    </row>
    <row r="22" spans="1:7" s="16" customFormat="1" ht="18" customHeight="1">
      <c r="A22" s="107">
        <v>2</v>
      </c>
      <c r="B22" s="108" t="s">
        <v>101</v>
      </c>
      <c r="C22" s="109"/>
      <c r="D22" s="109"/>
      <c r="E22" s="109"/>
      <c r="F22" s="109"/>
      <c r="G22" s="110"/>
    </row>
    <row r="23" spans="1:7" s="16" customFormat="1" ht="21.75" customHeight="1">
      <c r="A23" s="107"/>
      <c r="B23" s="3" t="s">
        <v>3</v>
      </c>
      <c r="C23" s="7" t="s">
        <v>100</v>
      </c>
      <c r="D23" s="25" t="s">
        <v>17</v>
      </c>
      <c r="E23" s="5">
        <v>45538.9</v>
      </c>
      <c r="F23" s="5">
        <v>25012.3</v>
      </c>
      <c r="G23" s="28">
        <f>F23/E23</f>
        <v>0.549251299438502</v>
      </c>
    </row>
    <row r="24" spans="1:7" s="16" customFormat="1" ht="21" customHeight="1">
      <c r="A24" s="107"/>
      <c r="B24" s="3"/>
      <c r="C24" s="7"/>
      <c r="D24" s="25" t="s">
        <v>18</v>
      </c>
      <c r="E24" s="5">
        <v>58239.4</v>
      </c>
      <c r="F24" s="5">
        <v>29352.7</v>
      </c>
      <c r="G24" s="28">
        <f aca="true" t="shared" si="1" ref="G24:G38">F24/E24</f>
        <v>0.5040007280294784</v>
      </c>
    </row>
    <row r="25" spans="1:7" s="16" customFormat="1" ht="21.75" customHeight="1">
      <c r="A25" s="107"/>
      <c r="B25" s="3" t="s">
        <v>4</v>
      </c>
      <c r="C25" s="7" t="s">
        <v>27</v>
      </c>
      <c r="D25" s="25" t="s">
        <v>17</v>
      </c>
      <c r="E25" s="5">
        <v>102472.8</v>
      </c>
      <c r="F25" s="5">
        <v>59899.7</v>
      </c>
      <c r="G25" s="28">
        <f t="shared" si="1"/>
        <v>0.5845424346753479</v>
      </c>
    </row>
    <row r="26" spans="1:7" s="16" customFormat="1" ht="21.75" customHeight="1">
      <c r="A26" s="107"/>
      <c r="B26" s="3"/>
      <c r="C26" s="7"/>
      <c r="D26" s="25" t="s">
        <v>34</v>
      </c>
      <c r="E26" s="5"/>
      <c r="F26" s="5">
        <v>0</v>
      </c>
      <c r="G26" s="28"/>
    </row>
    <row r="27" spans="1:7" s="16" customFormat="1" ht="20.25" customHeight="1">
      <c r="A27" s="107"/>
      <c r="B27" s="3"/>
      <c r="C27" s="7"/>
      <c r="D27" s="25" t="s">
        <v>18</v>
      </c>
      <c r="E27" s="5">
        <v>34121.3</v>
      </c>
      <c r="F27" s="5">
        <v>19302.6</v>
      </c>
      <c r="G27" s="28">
        <f t="shared" si="1"/>
        <v>0.5657052925885003</v>
      </c>
    </row>
    <row r="28" spans="1:7" s="16" customFormat="1" ht="45.75" customHeight="1">
      <c r="A28" s="107"/>
      <c r="B28" s="3" t="s">
        <v>5</v>
      </c>
      <c r="C28" s="7" t="s">
        <v>28</v>
      </c>
      <c r="D28" s="25" t="s">
        <v>17</v>
      </c>
      <c r="E28" s="5">
        <v>2368.7</v>
      </c>
      <c r="F28" s="5">
        <v>1883.7</v>
      </c>
      <c r="G28" s="28">
        <f t="shared" si="1"/>
        <v>0.7952463376535653</v>
      </c>
    </row>
    <row r="29" spans="1:7" s="16" customFormat="1" ht="21" customHeight="1">
      <c r="A29" s="107"/>
      <c r="B29" s="3"/>
      <c r="C29" s="7"/>
      <c r="D29" s="25" t="s">
        <v>18</v>
      </c>
      <c r="E29" s="5">
        <v>10553.6</v>
      </c>
      <c r="F29" s="5">
        <v>5245.6</v>
      </c>
      <c r="G29" s="28">
        <f t="shared" si="1"/>
        <v>0.49704366282595513</v>
      </c>
    </row>
    <row r="30" spans="1:7" s="16" customFormat="1" ht="32.25" customHeight="1">
      <c r="A30" s="107"/>
      <c r="B30" s="3" t="s">
        <v>6</v>
      </c>
      <c r="C30" s="7" t="s">
        <v>29</v>
      </c>
      <c r="D30" s="25" t="s">
        <v>17</v>
      </c>
      <c r="E30" s="5">
        <v>907.1</v>
      </c>
      <c r="F30" s="5">
        <v>907.1</v>
      </c>
      <c r="G30" s="28">
        <f t="shared" si="1"/>
        <v>1</v>
      </c>
    </row>
    <row r="31" spans="1:7" s="16" customFormat="1" ht="18" customHeight="1">
      <c r="A31" s="107"/>
      <c r="B31" s="3"/>
      <c r="C31" s="7"/>
      <c r="D31" s="25" t="s">
        <v>18</v>
      </c>
      <c r="E31" s="5">
        <v>6476.3</v>
      </c>
      <c r="F31" s="5">
        <v>2502</v>
      </c>
      <c r="G31" s="28">
        <f t="shared" si="1"/>
        <v>0.38633170174327935</v>
      </c>
    </row>
    <row r="32" spans="1:7" s="16" customFormat="1" ht="23.25" customHeight="1">
      <c r="A32" s="107"/>
      <c r="B32" s="3" t="s">
        <v>7</v>
      </c>
      <c r="C32" s="7" t="s">
        <v>30</v>
      </c>
      <c r="D32" s="25" t="s">
        <v>17</v>
      </c>
      <c r="E32" s="5">
        <v>0</v>
      </c>
      <c r="F32" s="5"/>
      <c r="G32" s="28"/>
    </row>
    <row r="33" spans="1:7" s="16" customFormat="1" ht="21" customHeight="1">
      <c r="A33" s="107"/>
      <c r="B33" s="3"/>
      <c r="C33" s="7"/>
      <c r="D33" s="25" t="s">
        <v>18</v>
      </c>
      <c r="E33" s="5">
        <v>1146.3</v>
      </c>
      <c r="F33" s="5">
        <v>569.3</v>
      </c>
      <c r="G33" s="28">
        <f t="shared" si="1"/>
        <v>0.4966413678792637</v>
      </c>
    </row>
    <row r="34" spans="1:7" s="16" customFormat="1" ht="22.5">
      <c r="A34" s="107"/>
      <c r="B34" s="3" t="s">
        <v>8</v>
      </c>
      <c r="C34" s="7" t="s">
        <v>31</v>
      </c>
      <c r="D34" s="25" t="s">
        <v>17</v>
      </c>
      <c r="E34" s="5">
        <v>7534.9</v>
      </c>
      <c r="F34" s="5">
        <v>873.5</v>
      </c>
      <c r="G34" s="28">
        <f t="shared" si="1"/>
        <v>0.11592721867576213</v>
      </c>
    </row>
    <row r="35" spans="1:7" s="16" customFormat="1" ht="22.5">
      <c r="A35" s="107"/>
      <c r="B35" s="3"/>
      <c r="C35" s="7"/>
      <c r="D35" s="25" t="s">
        <v>18</v>
      </c>
      <c r="E35" s="5">
        <v>1839</v>
      </c>
      <c r="F35" s="5">
        <v>1058.8</v>
      </c>
      <c r="G35" s="28">
        <f t="shared" si="1"/>
        <v>0.5757476889613921</v>
      </c>
    </row>
    <row r="36" spans="1:7" s="16" customFormat="1" ht="22.5">
      <c r="A36" s="107"/>
      <c r="B36" s="56"/>
      <c r="C36" s="24" t="s">
        <v>22</v>
      </c>
      <c r="D36" s="26" t="s">
        <v>17</v>
      </c>
      <c r="E36" s="27">
        <f>E23+E25+E28+E30+E32+E34</f>
        <v>158822.40000000002</v>
      </c>
      <c r="F36" s="27">
        <f>F23+F25+F28+F30+F32+F34</f>
        <v>88576.3</v>
      </c>
      <c r="G36" s="29">
        <f t="shared" si="1"/>
        <v>0.5577065955431979</v>
      </c>
    </row>
    <row r="37" spans="1:7" s="16" customFormat="1" ht="22.5">
      <c r="A37" s="107"/>
      <c r="B37" s="56"/>
      <c r="C37" s="24"/>
      <c r="D37" s="26" t="s">
        <v>34</v>
      </c>
      <c r="E37" s="27">
        <f>E26</f>
        <v>0</v>
      </c>
      <c r="F37" s="27">
        <f>F26</f>
        <v>0</v>
      </c>
      <c r="G37" s="29"/>
    </row>
    <row r="38" spans="1:7" s="16" customFormat="1" ht="22.5">
      <c r="A38" s="107"/>
      <c r="B38" s="56"/>
      <c r="C38" s="57"/>
      <c r="D38" s="26" t="s">
        <v>18</v>
      </c>
      <c r="E38" s="27">
        <f>E24+E27+E29+E31+E33+E35</f>
        <v>112375.90000000002</v>
      </c>
      <c r="F38" s="27">
        <f>F24+F27+F29+F31+F33+F35</f>
        <v>58031.00000000001</v>
      </c>
      <c r="G38" s="29">
        <f t="shared" si="1"/>
        <v>0.516400758525627</v>
      </c>
    </row>
    <row r="39" spans="1:7" s="16" customFormat="1" ht="12.75">
      <c r="A39" s="40"/>
      <c r="B39" s="111" t="s">
        <v>12</v>
      </c>
      <c r="C39" s="112"/>
      <c r="D39" s="6"/>
      <c r="E39" s="6">
        <f>SUM(E36:E38)</f>
        <v>271198.30000000005</v>
      </c>
      <c r="F39" s="6">
        <f>SUM(F36:F38)</f>
        <v>146607.30000000002</v>
      </c>
      <c r="G39" s="42">
        <f>F39/E39*100</f>
        <v>54.059077803953784</v>
      </c>
    </row>
    <row r="40" spans="1:7" s="16" customFormat="1" ht="20.25" customHeight="1">
      <c r="A40" s="107">
        <v>3</v>
      </c>
      <c r="B40" s="108" t="s">
        <v>79</v>
      </c>
      <c r="C40" s="109"/>
      <c r="D40" s="109"/>
      <c r="E40" s="109"/>
      <c r="F40" s="109"/>
      <c r="G40" s="110"/>
    </row>
    <row r="41" spans="1:7" s="16" customFormat="1" ht="20.25" customHeight="1">
      <c r="A41" s="107"/>
      <c r="B41" s="3" t="s">
        <v>3</v>
      </c>
      <c r="C41" s="7" t="s">
        <v>135</v>
      </c>
      <c r="D41" s="25" t="s">
        <v>18</v>
      </c>
      <c r="E41" s="5">
        <v>1</v>
      </c>
      <c r="F41" s="5"/>
      <c r="G41" s="28">
        <f aca="true" t="shared" si="2" ref="G41:G47">F41/E41</f>
        <v>0</v>
      </c>
    </row>
    <row r="42" spans="1:7" s="16" customFormat="1" ht="20.25" customHeight="1">
      <c r="A42" s="107"/>
      <c r="B42" s="3" t="s">
        <v>4</v>
      </c>
      <c r="C42" s="7" t="s">
        <v>136</v>
      </c>
      <c r="D42" s="25" t="s">
        <v>18</v>
      </c>
      <c r="E42" s="5">
        <v>5.5</v>
      </c>
      <c r="F42" s="5">
        <v>3.5</v>
      </c>
      <c r="G42" s="28">
        <f t="shared" si="2"/>
        <v>0.6363636363636364</v>
      </c>
    </row>
    <row r="43" spans="1:7" s="16" customFormat="1" ht="20.25" customHeight="1">
      <c r="A43" s="107"/>
      <c r="B43" s="3" t="s">
        <v>5</v>
      </c>
      <c r="C43" s="7" t="s">
        <v>137</v>
      </c>
      <c r="D43" s="25" t="s">
        <v>18</v>
      </c>
      <c r="E43" s="5">
        <v>12</v>
      </c>
      <c r="F43" s="5">
        <v>7.5</v>
      </c>
      <c r="G43" s="28">
        <f t="shared" si="2"/>
        <v>0.625</v>
      </c>
    </row>
    <row r="44" spans="1:7" s="16" customFormat="1" ht="20.25" customHeight="1">
      <c r="A44" s="107"/>
      <c r="B44" s="3" t="s">
        <v>6</v>
      </c>
      <c r="C44" s="7" t="s">
        <v>138</v>
      </c>
      <c r="D44" s="25" t="s">
        <v>18</v>
      </c>
      <c r="E44" s="5">
        <v>3</v>
      </c>
      <c r="F44" s="5">
        <v>1</v>
      </c>
      <c r="G44" s="28">
        <f t="shared" si="2"/>
        <v>0.3333333333333333</v>
      </c>
    </row>
    <row r="45" spans="1:7" s="16" customFormat="1" ht="20.25" customHeight="1">
      <c r="A45" s="107"/>
      <c r="B45" s="3" t="s">
        <v>7</v>
      </c>
      <c r="C45" s="7" t="s">
        <v>139</v>
      </c>
      <c r="D45" s="25" t="s">
        <v>18</v>
      </c>
      <c r="E45" s="5">
        <v>7.5</v>
      </c>
      <c r="F45" s="5">
        <v>4.5</v>
      </c>
      <c r="G45" s="28">
        <f t="shared" si="2"/>
        <v>0.6</v>
      </c>
    </row>
    <row r="46" spans="1:7" s="16" customFormat="1" ht="20.25" customHeight="1">
      <c r="A46" s="107"/>
      <c r="B46" s="3" t="s">
        <v>8</v>
      </c>
      <c r="C46" s="7" t="s">
        <v>140</v>
      </c>
      <c r="D46" s="25" t="s">
        <v>18</v>
      </c>
      <c r="E46" s="5">
        <v>14</v>
      </c>
      <c r="F46" s="5"/>
      <c r="G46" s="28">
        <f t="shared" si="2"/>
        <v>0</v>
      </c>
    </row>
    <row r="47" spans="1:7" s="16" customFormat="1" ht="20.25" customHeight="1">
      <c r="A47" s="107"/>
      <c r="B47" s="3" t="s">
        <v>11</v>
      </c>
      <c r="C47" s="7" t="s">
        <v>141</v>
      </c>
      <c r="D47" s="25" t="s">
        <v>18</v>
      </c>
      <c r="E47" s="5">
        <v>2</v>
      </c>
      <c r="F47" s="5"/>
      <c r="G47" s="28">
        <f t="shared" si="2"/>
        <v>0</v>
      </c>
    </row>
    <row r="48" spans="1:7" s="16" customFormat="1" ht="24" customHeight="1">
      <c r="A48" s="107"/>
      <c r="B48" s="3"/>
      <c r="C48" s="7" t="s">
        <v>33</v>
      </c>
      <c r="D48" s="25" t="s">
        <v>18</v>
      </c>
      <c r="E48" s="67">
        <v>79.38</v>
      </c>
      <c r="F48" s="5"/>
      <c r="G48" s="28"/>
    </row>
    <row r="49" spans="1:7" s="16" customFormat="1" ht="20.25" customHeight="1">
      <c r="A49" s="107"/>
      <c r="B49" s="37"/>
      <c r="C49" s="37"/>
      <c r="D49" s="25" t="s">
        <v>17</v>
      </c>
      <c r="E49" s="67">
        <v>6.615</v>
      </c>
      <c r="F49" s="5"/>
      <c r="G49" s="28"/>
    </row>
    <row r="50" spans="1:7" s="16" customFormat="1" ht="20.25" customHeight="1">
      <c r="A50" s="107"/>
      <c r="B50" s="37"/>
      <c r="C50" s="37"/>
      <c r="D50" s="25" t="s">
        <v>34</v>
      </c>
      <c r="E50" s="68">
        <v>183.897</v>
      </c>
      <c r="F50" s="5"/>
      <c r="G50" s="28"/>
    </row>
    <row r="51" spans="1:7" s="16" customFormat="1" ht="20.25" customHeight="1">
      <c r="A51" s="107"/>
      <c r="B51" s="37"/>
      <c r="C51" s="37"/>
      <c r="D51" s="25" t="s">
        <v>35</v>
      </c>
      <c r="E51" s="36">
        <v>491.4</v>
      </c>
      <c r="G51" s="28"/>
    </row>
    <row r="52" spans="1:7" s="16" customFormat="1" ht="20.25" customHeight="1">
      <c r="A52" s="107"/>
      <c r="B52" s="38"/>
      <c r="C52" s="24" t="s">
        <v>22</v>
      </c>
      <c r="D52" s="26" t="s">
        <v>34</v>
      </c>
      <c r="E52" s="39">
        <f>E50</f>
        <v>183.897</v>
      </c>
      <c r="F52" s="39">
        <f>F50</f>
        <v>0</v>
      </c>
      <c r="G52" s="29">
        <f>F52/E52</f>
        <v>0</v>
      </c>
    </row>
    <row r="53" spans="1:7" s="16" customFormat="1" ht="20.25" customHeight="1">
      <c r="A53" s="107"/>
      <c r="B53" s="38"/>
      <c r="C53" s="38"/>
      <c r="D53" s="26" t="s">
        <v>17</v>
      </c>
      <c r="E53" s="39">
        <f>E49</f>
        <v>6.615</v>
      </c>
      <c r="F53" s="39">
        <f>F49</f>
        <v>0</v>
      </c>
      <c r="G53" s="29">
        <f>F53/E53</f>
        <v>0</v>
      </c>
    </row>
    <row r="54" spans="1:7" s="16" customFormat="1" ht="20.25" customHeight="1">
      <c r="A54" s="107"/>
      <c r="B54" s="38"/>
      <c r="C54" s="38"/>
      <c r="D54" s="26" t="s">
        <v>18</v>
      </c>
      <c r="E54" s="39">
        <f>SUM(E41:E48)</f>
        <v>124.38</v>
      </c>
      <c r="F54" s="39">
        <f>SUM(F41:F48)</f>
        <v>16.5</v>
      </c>
      <c r="G54" s="29">
        <f>F54/E54</f>
        <v>0.1326579835986493</v>
      </c>
    </row>
    <row r="55" spans="1:7" s="16" customFormat="1" ht="20.25" customHeight="1">
      <c r="A55" s="107"/>
      <c r="B55" s="38"/>
      <c r="C55" s="38"/>
      <c r="D55" s="26" t="s">
        <v>35</v>
      </c>
      <c r="E55" s="39">
        <f>E51</f>
        <v>491.4</v>
      </c>
      <c r="F55" s="39">
        <f>F51</f>
        <v>0</v>
      </c>
      <c r="G55" s="29">
        <f>F55/E55</f>
        <v>0</v>
      </c>
    </row>
    <row r="56" spans="1:7" s="16" customFormat="1" ht="12.75">
      <c r="A56" s="40"/>
      <c r="B56" s="111" t="s">
        <v>12</v>
      </c>
      <c r="C56" s="112"/>
      <c r="D56" s="6"/>
      <c r="E56" s="41">
        <f>SUM(E52:E55)</f>
        <v>806.2919999999999</v>
      </c>
      <c r="F56" s="41">
        <f>SUM(F52:F55)</f>
        <v>16.5</v>
      </c>
      <c r="G56" s="42">
        <f>F56/E56*100</f>
        <v>2.046405024482446</v>
      </c>
    </row>
    <row r="57" spans="1:7" s="16" customFormat="1" ht="17.25" customHeight="1">
      <c r="A57" s="113">
        <v>4</v>
      </c>
      <c r="B57" s="108" t="s">
        <v>63</v>
      </c>
      <c r="C57" s="109"/>
      <c r="D57" s="109"/>
      <c r="E57" s="109"/>
      <c r="F57" s="109"/>
      <c r="G57" s="110"/>
    </row>
    <row r="58" spans="1:7" s="16" customFormat="1" ht="23.25" customHeight="1">
      <c r="A58" s="114"/>
      <c r="B58" s="3" t="s">
        <v>3</v>
      </c>
      <c r="C58" s="7" t="s">
        <v>23</v>
      </c>
      <c r="D58" s="25" t="s">
        <v>17</v>
      </c>
      <c r="E58" s="5">
        <v>4393.53</v>
      </c>
      <c r="F58" s="8">
        <v>2464.5</v>
      </c>
      <c r="G58" s="28">
        <f>F58/E58</f>
        <v>0.5609384708878737</v>
      </c>
    </row>
    <row r="59" spans="1:7" s="16" customFormat="1" ht="24" customHeight="1">
      <c r="A59" s="114"/>
      <c r="B59" s="3"/>
      <c r="C59" s="7"/>
      <c r="D59" s="25" t="s">
        <v>18</v>
      </c>
      <c r="E59" s="5">
        <v>18388.3</v>
      </c>
      <c r="F59" s="8">
        <v>8867.7</v>
      </c>
      <c r="G59" s="28">
        <f aca="true" t="shared" si="3" ref="G59:G75">F59/E59</f>
        <v>0.48224686349472223</v>
      </c>
    </row>
    <row r="60" spans="1:7" s="16" customFormat="1" ht="24" customHeight="1">
      <c r="A60" s="114"/>
      <c r="B60" s="3"/>
      <c r="C60" s="7"/>
      <c r="D60" s="25" t="s">
        <v>34</v>
      </c>
      <c r="E60" s="5">
        <v>450</v>
      </c>
      <c r="F60" s="8"/>
      <c r="G60" s="28"/>
    </row>
    <row r="61" spans="1:7" s="16" customFormat="1" ht="24" customHeight="1">
      <c r="A61" s="114"/>
      <c r="B61" s="3" t="s">
        <v>4</v>
      </c>
      <c r="C61" s="7" t="s">
        <v>24</v>
      </c>
      <c r="D61" s="25" t="s">
        <v>17</v>
      </c>
      <c r="E61" s="5">
        <v>15.07</v>
      </c>
      <c r="F61" s="8">
        <v>6.9</v>
      </c>
      <c r="G61" s="28">
        <f t="shared" si="3"/>
        <v>0.45786330457863306</v>
      </c>
    </row>
    <row r="62" spans="1:7" s="16" customFormat="1" ht="24" customHeight="1">
      <c r="A62" s="114"/>
      <c r="B62" s="3"/>
      <c r="C62" s="7"/>
      <c r="D62" s="25" t="s">
        <v>18</v>
      </c>
      <c r="E62" s="5">
        <v>730.58</v>
      </c>
      <c r="F62" s="8">
        <v>296.9</v>
      </c>
      <c r="G62" s="28">
        <f t="shared" si="3"/>
        <v>0.4063894440033945</v>
      </c>
    </row>
    <row r="63" spans="1:7" s="16" customFormat="1" ht="24" customHeight="1">
      <c r="A63" s="114"/>
      <c r="B63" s="3" t="s">
        <v>5</v>
      </c>
      <c r="C63" s="7" t="s">
        <v>25</v>
      </c>
      <c r="D63" s="25" t="s">
        <v>17</v>
      </c>
      <c r="E63" s="5">
        <v>1194.4</v>
      </c>
      <c r="F63" s="8">
        <v>603.7</v>
      </c>
      <c r="G63" s="28">
        <f t="shared" si="3"/>
        <v>0.5054420629604822</v>
      </c>
    </row>
    <row r="64" spans="1:7" s="16" customFormat="1" ht="24" customHeight="1">
      <c r="A64" s="114"/>
      <c r="B64" s="3"/>
      <c r="C64" s="7"/>
      <c r="D64" s="25" t="s">
        <v>18</v>
      </c>
      <c r="E64" s="5">
        <v>7065.3</v>
      </c>
      <c r="F64" s="8">
        <v>3204.4</v>
      </c>
      <c r="G64" s="28">
        <f t="shared" si="3"/>
        <v>0.4535405432182639</v>
      </c>
    </row>
    <row r="65" spans="1:7" s="16" customFormat="1" ht="24" customHeight="1">
      <c r="A65" s="114"/>
      <c r="B65" s="3" t="s">
        <v>6</v>
      </c>
      <c r="C65" s="7" t="s">
        <v>26</v>
      </c>
      <c r="D65" s="25" t="s">
        <v>17</v>
      </c>
      <c r="E65" s="5"/>
      <c r="F65" s="8"/>
      <c r="G65" s="28"/>
    </row>
    <row r="66" spans="1:7" s="16" customFormat="1" ht="24" customHeight="1">
      <c r="A66" s="114"/>
      <c r="B66" s="3"/>
      <c r="C66" s="7"/>
      <c r="D66" s="25" t="s">
        <v>18</v>
      </c>
      <c r="E66" s="5">
        <v>2170.9</v>
      </c>
      <c r="F66" s="8">
        <v>1054</v>
      </c>
      <c r="G66" s="28">
        <f t="shared" si="3"/>
        <v>0.485512920908379</v>
      </c>
    </row>
    <row r="67" spans="1:7" s="16" customFormat="1" ht="24" customHeight="1">
      <c r="A67" s="114"/>
      <c r="B67" s="3" t="s">
        <v>7</v>
      </c>
      <c r="C67" s="7" t="s">
        <v>64</v>
      </c>
      <c r="D67" s="25" t="s">
        <v>17</v>
      </c>
      <c r="E67" s="5"/>
      <c r="F67" s="8"/>
      <c r="G67" s="28"/>
    </row>
    <row r="68" spans="1:7" s="16" customFormat="1" ht="24" customHeight="1">
      <c r="A68" s="114"/>
      <c r="B68" s="3"/>
      <c r="C68" s="7"/>
      <c r="D68" s="25" t="s">
        <v>34</v>
      </c>
      <c r="E68" s="5"/>
      <c r="F68" s="8"/>
      <c r="G68" s="28"/>
    </row>
    <row r="69" spans="1:7" s="16" customFormat="1" ht="24" customHeight="1">
      <c r="A69" s="114"/>
      <c r="B69" s="36"/>
      <c r="D69" s="25" t="s">
        <v>18</v>
      </c>
      <c r="E69" s="5">
        <v>1349.2</v>
      </c>
      <c r="F69" s="8">
        <v>658.6</v>
      </c>
      <c r="G69" s="28">
        <f>F69/E69</f>
        <v>0.48814112066409726</v>
      </c>
    </row>
    <row r="70" spans="1:7" s="16" customFormat="1" ht="24" customHeight="1">
      <c r="A70" s="114"/>
      <c r="B70" s="3" t="s">
        <v>8</v>
      </c>
      <c r="C70" s="7" t="s">
        <v>65</v>
      </c>
      <c r="D70" s="25" t="s">
        <v>17</v>
      </c>
      <c r="E70" s="5">
        <v>711.1</v>
      </c>
      <c r="F70" s="8">
        <v>411.8</v>
      </c>
      <c r="G70" s="28">
        <f>F70/E70</f>
        <v>0.5791027984812263</v>
      </c>
    </row>
    <row r="71" spans="1:7" s="16" customFormat="1" ht="24" customHeight="1">
      <c r="A71" s="114"/>
      <c r="B71" s="3"/>
      <c r="C71" s="7"/>
      <c r="D71" s="25" t="s">
        <v>18</v>
      </c>
      <c r="E71" s="8">
        <v>4089.4</v>
      </c>
      <c r="F71" s="8">
        <v>2627.9</v>
      </c>
      <c r="G71" s="28">
        <f>F71/E71</f>
        <v>0.6426126082065828</v>
      </c>
    </row>
    <row r="72" spans="1:7" s="16" customFormat="1" ht="27" customHeight="1">
      <c r="A72" s="114"/>
      <c r="B72" s="77"/>
      <c r="C72" s="24" t="s">
        <v>22</v>
      </c>
      <c r="D72" s="26" t="s">
        <v>17</v>
      </c>
      <c r="E72" s="27">
        <f>E58+E61+E63+E65+E67+E70</f>
        <v>6314.1</v>
      </c>
      <c r="F72" s="27">
        <f>F58+F61+F63+F65+F67+F70</f>
        <v>3486.9000000000005</v>
      </c>
      <c r="G72" s="29">
        <f t="shared" si="3"/>
        <v>0.5522402242599896</v>
      </c>
    </row>
    <row r="73" spans="1:7" s="16" customFormat="1" ht="27" customHeight="1">
      <c r="A73" s="114"/>
      <c r="B73" s="78"/>
      <c r="C73" s="79"/>
      <c r="D73" s="26" t="s">
        <v>34</v>
      </c>
      <c r="E73" s="27">
        <f>E68+E60</f>
        <v>450</v>
      </c>
      <c r="F73" s="27">
        <f>F68+F60</f>
        <v>0</v>
      </c>
      <c r="G73" s="29"/>
    </row>
    <row r="74" spans="1:7" s="16" customFormat="1" ht="21" customHeight="1">
      <c r="A74" s="115"/>
      <c r="B74" s="80"/>
      <c r="C74" s="81"/>
      <c r="D74" s="26" t="s">
        <v>18</v>
      </c>
      <c r="E74" s="82">
        <f>E59+E62+E64+E66+E69+E71</f>
        <v>33793.68</v>
      </c>
      <c r="F74" s="82">
        <f>F59+F62+F64+F66+F69+F71</f>
        <v>16709.5</v>
      </c>
      <c r="G74" s="29">
        <f t="shared" si="3"/>
        <v>0.4944563598874109</v>
      </c>
    </row>
    <row r="75" spans="1:7" s="16" customFormat="1" ht="12.75">
      <c r="A75" s="6"/>
      <c r="B75" s="111" t="s">
        <v>12</v>
      </c>
      <c r="C75" s="112"/>
      <c r="D75" s="64"/>
      <c r="E75" s="83">
        <f>SUM(E72:E74)</f>
        <v>40557.78</v>
      </c>
      <c r="F75" s="83">
        <f>SUM(F72:F74)</f>
        <v>20196.4</v>
      </c>
      <c r="G75" s="84">
        <f t="shared" si="3"/>
        <v>0.49796611155738807</v>
      </c>
    </row>
    <row r="76" spans="1:7" s="16" customFormat="1" ht="25.5" customHeight="1">
      <c r="A76" s="113">
        <v>5</v>
      </c>
      <c r="B76" s="116" t="s">
        <v>13</v>
      </c>
      <c r="C76" s="116"/>
      <c r="D76" s="116"/>
      <c r="E76" s="116"/>
      <c r="F76" s="116"/>
      <c r="G76" s="116"/>
    </row>
    <row r="77" spans="1:7" s="16" customFormat="1" ht="25.5" customHeight="1">
      <c r="A77" s="114"/>
      <c r="B77" s="3">
        <v>1</v>
      </c>
      <c r="C77" s="7" t="s">
        <v>128</v>
      </c>
      <c r="D77" s="25" t="s">
        <v>18</v>
      </c>
      <c r="E77" s="5">
        <v>16799.4</v>
      </c>
      <c r="F77" s="5">
        <v>8562.8</v>
      </c>
      <c r="G77" s="28">
        <f>F77/E77</f>
        <v>0.5097086800719073</v>
      </c>
    </row>
    <row r="78" spans="1:7" s="16" customFormat="1" ht="25.5" customHeight="1">
      <c r="A78" s="114"/>
      <c r="B78" s="3">
        <v>4</v>
      </c>
      <c r="C78" s="7" t="s">
        <v>129</v>
      </c>
      <c r="D78" s="25" t="s">
        <v>17</v>
      </c>
      <c r="E78" s="5">
        <v>1578</v>
      </c>
      <c r="F78" s="5">
        <v>620</v>
      </c>
      <c r="G78" s="28">
        <f>F78/E78</f>
        <v>0.3929024081115336</v>
      </c>
    </row>
    <row r="79" spans="1:7" s="16" customFormat="1" ht="25.5" customHeight="1">
      <c r="A79" s="114"/>
      <c r="B79" s="3">
        <v>5</v>
      </c>
      <c r="C79" s="7" t="s">
        <v>130</v>
      </c>
      <c r="D79" s="25" t="s">
        <v>17</v>
      </c>
      <c r="E79" s="5">
        <v>2755.9</v>
      </c>
      <c r="F79" s="5">
        <v>1347.7</v>
      </c>
      <c r="G79" s="28">
        <f>F79/E79</f>
        <v>0.4890235494756704</v>
      </c>
    </row>
    <row r="80" spans="1:7" s="16" customFormat="1" ht="22.5">
      <c r="A80" s="114"/>
      <c r="B80" s="46"/>
      <c r="C80" s="24" t="s">
        <v>22</v>
      </c>
      <c r="D80" s="26" t="s">
        <v>17</v>
      </c>
      <c r="E80" s="27">
        <f>E78+E79</f>
        <v>4333.9</v>
      </c>
      <c r="F80" s="27">
        <f>F78+F79</f>
        <v>1967.7</v>
      </c>
      <c r="G80" s="29">
        <f>F80/E80</f>
        <v>0.4540252428528577</v>
      </c>
    </row>
    <row r="81" spans="1:7" s="16" customFormat="1" ht="22.5">
      <c r="A81" s="114"/>
      <c r="B81" s="46"/>
      <c r="C81" s="57"/>
      <c r="D81" s="26" t="s">
        <v>18</v>
      </c>
      <c r="E81" s="27">
        <f>E77</f>
        <v>16799.4</v>
      </c>
      <c r="F81" s="27">
        <f>F77</f>
        <v>8562.8</v>
      </c>
      <c r="G81" s="29">
        <f>F81/E81</f>
        <v>0.5097086800719073</v>
      </c>
    </row>
    <row r="82" spans="1:7" s="16" customFormat="1" ht="12.75">
      <c r="A82" s="9"/>
      <c r="B82" s="111" t="s">
        <v>12</v>
      </c>
      <c r="C82" s="112"/>
      <c r="D82" s="10"/>
      <c r="E82" s="83">
        <f>SUM(E80:E81)</f>
        <v>21133.300000000003</v>
      </c>
      <c r="F82" s="83">
        <f>SUM(F80:F81)</f>
        <v>10530.5</v>
      </c>
      <c r="G82" s="41">
        <f>F82/E82*100</f>
        <v>49.82894294785953</v>
      </c>
    </row>
    <row r="83" spans="1:7" s="16" customFormat="1" ht="19.5" customHeight="1">
      <c r="A83" s="113">
        <v>6</v>
      </c>
      <c r="B83" s="116" t="s">
        <v>66</v>
      </c>
      <c r="C83" s="116"/>
      <c r="D83" s="116"/>
      <c r="E83" s="116"/>
      <c r="F83" s="116"/>
      <c r="G83" s="116"/>
    </row>
    <row r="84" spans="1:7" s="16" customFormat="1" ht="22.5">
      <c r="A84" s="114"/>
      <c r="B84" s="91">
        <v>1</v>
      </c>
      <c r="C84" s="13" t="s">
        <v>119</v>
      </c>
      <c r="D84" s="7" t="s">
        <v>18</v>
      </c>
      <c r="E84" s="92">
        <v>6</v>
      </c>
      <c r="F84" s="92">
        <v>6</v>
      </c>
      <c r="G84" s="93">
        <f>F84/E84</f>
        <v>1</v>
      </c>
    </row>
    <row r="85" spans="1:7" s="16" customFormat="1" ht="22.5" customHeight="1">
      <c r="A85" s="114"/>
      <c r="B85" s="91">
        <v>2</v>
      </c>
      <c r="C85" s="13" t="s">
        <v>120</v>
      </c>
      <c r="D85" s="7" t="s">
        <v>18</v>
      </c>
      <c r="E85" s="94">
        <v>34.08</v>
      </c>
      <c r="F85" s="94">
        <v>34.08</v>
      </c>
      <c r="G85" s="93">
        <f aca="true" t="shared" si="4" ref="G85:G101">F85/E85</f>
        <v>1</v>
      </c>
    </row>
    <row r="86" spans="1:7" s="16" customFormat="1" ht="27" customHeight="1">
      <c r="A86" s="114"/>
      <c r="B86" s="91">
        <v>3</v>
      </c>
      <c r="C86" s="13" t="s">
        <v>121</v>
      </c>
      <c r="D86" s="7" t="s">
        <v>18</v>
      </c>
      <c r="E86" s="94">
        <v>19.8</v>
      </c>
      <c r="F86" s="94">
        <v>19.8</v>
      </c>
      <c r="G86" s="93">
        <f t="shared" si="4"/>
        <v>1</v>
      </c>
    </row>
    <row r="87" spans="1:7" s="16" customFormat="1" ht="22.5">
      <c r="A87" s="114"/>
      <c r="B87" s="91">
        <v>4</v>
      </c>
      <c r="C87" s="7" t="s">
        <v>122</v>
      </c>
      <c r="D87" s="7" t="s">
        <v>18</v>
      </c>
      <c r="E87" s="92">
        <v>13.86</v>
      </c>
      <c r="F87" s="92">
        <v>13.86</v>
      </c>
      <c r="G87" s="93">
        <f t="shared" si="4"/>
        <v>1</v>
      </c>
    </row>
    <row r="88" spans="1:7" s="16" customFormat="1" ht="22.5">
      <c r="A88" s="114"/>
      <c r="B88" s="91">
        <v>5</v>
      </c>
      <c r="C88" s="7" t="s">
        <v>171</v>
      </c>
      <c r="D88" s="7" t="s">
        <v>18</v>
      </c>
      <c r="E88" s="92">
        <v>2</v>
      </c>
      <c r="F88" s="92">
        <v>2</v>
      </c>
      <c r="G88" s="93">
        <f t="shared" si="4"/>
        <v>1</v>
      </c>
    </row>
    <row r="89" spans="1:7" s="16" customFormat="1" ht="22.5">
      <c r="A89" s="114"/>
      <c r="B89" s="91">
        <v>6</v>
      </c>
      <c r="C89" s="7" t="s">
        <v>123</v>
      </c>
      <c r="D89" s="7" t="s">
        <v>18</v>
      </c>
      <c r="E89" s="92">
        <v>4</v>
      </c>
      <c r="F89" s="92">
        <v>4</v>
      </c>
      <c r="G89" s="93">
        <f t="shared" si="4"/>
        <v>1</v>
      </c>
    </row>
    <row r="90" spans="1:7" s="16" customFormat="1" ht="22.5">
      <c r="A90" s="114"/>
      <c r="B90" s="91">
        <v>7</v>
      </c>
      <c r="C90" s="7" t="s">
        <v>124</v>
      </c>
      <c r="D90" s="7" t="s">
        <v>18</v>
      </c>
      <c r="E90" s="92">
        <v>2.5</v>
      </c>
      <c r="F90" s="92">
        <v>2.5</v>
      </c>
      <c r="G90" s="93">
        <f t="shared" si="4"/>
        <v>1</v>
      </c>
    </row>
    <row r="91" spans="1:7" s="16" customFormat="1" ht="22.5">
      <c r="A91" s="114"/>
      <c r="B91" s="91">
        <v>8</v>
      </c>
      <c r="C91" s="7" t="s">
        <v>125</v>
      </c>
      <c r="D91" s="7" t="s">
        <v>18</v>
      </c>
      <c r="E91" s="92">
        <v>2.75</v>
      </c>
      <c r="F91" s="92">
        <v>2.75</v>
      </c>
      <c r="G91" s="93">
        <f t="shared" si="4"/>
        <v>1</v>
      </c>
    </row>
    <row r="92" spans="1:7" s="16" customFormat="1" ht="22.5">
      <c r="A92" s="114"/>
      <c r="B92" s="91">
        <v>9</v>
      </c>
      <c r="C92" s="7" t="s">
        <v>174</v>
      </c>
      <c r="D92" s="7" t="s">
        <v>18</v>
      </c>
      <c r="E92" s="92">
        <v>6</v>
      </c>
      <c r="F92" s="92">
        <v>6</v>
      </c>
      <c r="G92" s="93">
        <f>F92/E92</f>
        <v>1</v>
      </c>
    </row>
    <row r="93" spans="1:7" s="16" customFormat="1" ht="22.5">
      <c r="A93" s="114"/>
      <c r="B93" s="91">
        <v>10</v>
      </c>
      <c r="C93" s="7" t="s">
        <v>180</v>
      </c>
      <c r="D93" s="7" t="s">
        <v>18</v>
      </c>
      <c r="E93" s="92">
        <v>12.35</v>
      </c>
      <c r="F93" s="92">
        <v>9.35</v>
      </c>
      <c r="G93" s="23">
        <f t="shared" si="4"/>
        <v>0.757085020242915</v>
      </c>
    </row>
    <row r="94" spans="1:7" s="16" customFormat="1" ht="22.5">
      <c r="A94" s="114"/>
      <c r="B94" s="91">
        <v>11</v>
      </c>
      <c r="C94" s="7" t="s">
        <v>179</v>
      </c>
      <c r="D94" s="7" t="s">
        <v>18</v>
      </c>
      <c r="E94" s="92">
        <v>2</v>
      </c>
      <c r="F94" s="92">
        <v>2</v>
      </c>
      <c r="G94" s="23">
        <f t="shared" si="4"/>
        <v>1</v>
      </c>
    </row>
    <row r="95" spans="1:7" s="16" customFormat="1" ht="22.5">
      <c r="A95" s="114"/>
      <c r="B95" s="91">
        <v>12</v>
      </c>
      <c r="C95" s="7" t="s">
        <v>181</v>
      </c>
      <c r="D95" s="7" t="s">
        <v>18</v>
      </c>
      <c r="E95" s="92">
        <v>2.418</v>
      </c>
      <c r="F95" s="92">
        <v>2.418</v>
      </c>
      <c r="G95" s="23">
        <f t="shared" si="4"/>
        <v>1</v>
      </c>
    </row>
    <row r="96" spans="1:7" s="16" customFormat="1" ht="22.5">
      <c r="A96" s="114"/>
      <c r="B96" s="95">
        <v>13</v>
      </c>
      <c r="C96" s="7" t="s">
        <v>126</v>
      </c>
      <c r="D96" s="22" t="s">
        <v>18</v>
      </c>
      <c r="E96" s="92">
        <v>1</v>
      </c>
      <c r="F96" s="71">
        <v>1</v>
      </c>
      <c r="G96" s="23">
        <f t="shared" si="4"/>
        <v>1</v>
      </c>
    </row>
    <row r="97" spans="1:7" s="16" customFormat="1" ht="22.5">
      <c r="A97" s="114"/>
      <c r="B97" s="74">
        <v>14</v>
      </c>
      <c r="C97" s="7" t="s">
        <v>175</v>
      </c>
      <c r="D97" s="22" t="s">
        <v>18</v>
      </c>
      <c r="E97" s="92">
        <v>8</v>
      </c>
      <c r="F97" s="71">
        <v>0</v>
      </c>
      <c r="G97" s="23">
        <f t="shared" si="4"/>
        <v>0</v>
      </c>
    </row>
    <row r="98" spans="1:7" s="16" customFormat="1" ht="22.5">
      <c r="A98" s="114"/>
      <c r="B98" s="74">
        <v>15</v>
      </c>
      <c r="C98" s="7" t="s">
        <v>173</v>
      </c>
      <c r="D98" s="22" t="s">
        <v>18</v>
      </c>
      <c r="E98" s="92">
        <v>4</v>
      </c>
      <c r="F98" s="71">
        <v>0</v>
      </c>
      <c r="G98" s="23">
        <f t="shared" si="4"/>
        <v>0</v>
      </c>
    </row>
    <row r="99" spans="1:7" s="16" customFormat="1" ht="22.5">
      <c r="A99" s="114"/>
      <c r="B99" s="74">
        <v>16</v>
      </c>
      <c r="C99" s="7" t="s">
        <v>176</v>
      </c>
      <c r="D99" s="22" t="s">
        <v>18</v>
      </c>
      <c r="E99" s="92">
        <v>1.5</v>
      </c>
      <c r="F99" s="71">
        <v>1.5</v>
      </c>
      <c r="G99" s="23">
        <f t="shared" si="4"/>
        <v>1</v>
      </c>
    </row>
    <row r="100" spans="1:7" s="16" customFormat="1" ht="22.5">
      <c r="A100" s="114"/>
      <c r="B100" s="74">
        <v>17</v>
      </c>
      <c r="C100" s="7" t="s">
        <v>172</v>
      </c>
      <c r="D100" s="22" t="s">
        <v>18</v>
      </c>
      <c r="E100" s="92">
        <v>4</v>
      </c>
      <c r="F100" s="71">
        <v>4</v>
      </c>
      <c r="G100" s="23">
        <f t="shared" si="4"/>
        <v>1</v>
      </c>
    </row>
    <row r="101" spans="1:7" s="16" customFormat="1" ht="22.5">
      <c r="A101" s="114"/>
      <c r="B101" s="74">
        <v>18</v>
      </c>
      <c r="C101" s="7" t="s">
        <v>184</v>
      </c>
      <c r="D101" s="22" t="s">
        <v>18</v>
      </c>
      <c r="E101" s="92">
        <v>3</v>
      </c>
      <c r="F101" s="71">
        <v>3</v>
      </c>
      <c r="G101" s="23">
        <f t="shared" si="4"/>
        <v>1</v>
      </c>
    </row>
    <row r="102" spans="1:7" s="16" customFormat="1" ht="22.5">
      <c r="A102" s="114"/>
      <c r="B102" s="74">
        <v>19</v>
      </c>
      <c r="C102" s="7" t="s">
        <v>177</v>
      </c>
      <c r="D102" s="22" t="s">
        <v>18</v>
      </c>
      <c r="E102" s="92">
        <v>10</v>
      </c>
      <c r="F102" s="71">
        <v>10</v>
      </c>
      <c r="G102" s="23">
        <f>F102/E102</f>
        <v>1</v>
      </c>
    </row>
    <row r="103" spans="1:7" s="16" customFormat="1" ht="22.5">
      <c r="A103" s="114"/>
      <c r="B103" s="74">
        <v>20</v>
      </c>
      <c r="C103" s="7" t="s">
        <v>182</v>
      </c>
      <c r="D103" s="22" t="s">
        <v>18</v>
      </c>
      <c r="E103" s="92">
        <v>3.4</v>
      </c>
      <c r="F103" s="71">
        <v>3.4</v>
      </c>
      <c r="G103" s="23">
        <f>F103/E103</f>
        <v>1</v>
      </c>
    </row>
    <row r="104" spans="1:7" s="16" customFormat="1" ht="33.75">
      <c r="A104" s="114"/>
      <c r="B104" s="74">
        <v>21</v>
      </c>
      <c r="C104" s="7" t="s">
        <v>183</v>
      </c>
      <c r="D104" s="22" t="s">
        <v>18</v>
      </c>
      <c r="E104" s="92">
        <v>6.9</v>
      </c>
      <c r="F104" s="71">
        <v>6.9</v>
      </c>
      <c r="G104" s="23">
        <f>F104/E104</f>
        <v>1</v>
      </c>
    </row>
    <row r="105" spans="1:7" s="16" customFormat="1" ht="22.5">
      <c r="A105" s="114"/>
      <c r="B105" s="74">
        <v>22</v>
      </c>
      <c r="C105" s="7" t="s">
        <v>185</v>
      </c>
      <c r="D105" s="22" t="s">
        <v>18</v>
      </c>
      <c r="E105" s="92">
        <v>1.65</v>
      </c>
      <c r="F105" s="71">
        <v>1.65</v>
      </c>
      <c r="G105" s="23">
        <f>F105/E105</f>
        <v>1</v>
      </c>
    </row>
    <row r="106" spans="1:7" s="16" customFormat="1" ht="22.5">
      <c r="A106" s="114"/>
      <c r="B106" s="74">
        <v>23</v>
      </c>
      <c r="C106" s="7" t="s">
        <v>178</v>
      </c>
      <c r="D106" s="22" t="s">
        <v>18</v>
      </c>
      <c r="E106" s="92">
        <v>3</v>
      </c>
      <c r="F106" s="71">
        <v>0</v>
      </c>
      <c r="G106" s="23">
        <f>F106/E106</f>
        <v>0</v>
      </c>
    </row>
    <row r="107" spans="1:7" s="16" customFormat="1" ht="22.5">
      <c r="A107" s="114"/>
      <c r="B107" s="74">
        <v>24</v>
      </c>
      <c r="C107" s="7" t="s">
        <v>127</v>
      </c>
      <c r="D107" s="22" t="s">
        <v>18</v>
      </c>
      <c r="E107" s="92">
        <v>2</v>
      </c>
      <c r="F107" s="71">
        <v>0</v>
      </c>
      <c r="G107" s="23">
        <f>F107/E100</f>
        <v>0</v>
      </c>
    </row>
    <row r="108" spans="1:7" s="16" customFormat="1" ht="22.5">
      <c r="A108" s="114"/>
      <c r="B108" s="74">
        <v>25</v>
      </c>
      <c r="C108" s="7" t="s">
        <v>186</v>
      </c>
      <c r="D108" s="22" t="s">
        <v>18</v>
      </c>
      <c r="E108" s="92">
        <v>11</v>
      </c>
      <c r="F108" s="71">
        <v>0</v>
      </c>
      <c r="G108" s="23">
        <f>F108/E101</f>
        <v>0</v>
      </c>
    </row>
    <row r="109" spans="1:7" s="16" customFormat="1" ht="22.5">
      <c r="A109" s="114"/>
      <c r="B109" s="74">
        <v>26</v>
      </c>
      <c r="C109" s="7" t="s">
        <v>187</v>
      </c>
      <c r="D109" s="22" t="s">
        <v>18</v>
      </c>
      <c r="E109" s="92">
        <v>1.5</v>
      </c>
      <c r="F109" s="71">
        <v>0</v>
      </c>
      <c r="G109" s="23">
        <f>F109/E102</f>
        <v>0</v>
      </c>
    </row>
    <row r="110" spans="1:7" s="16" customFormat="1" ht="22.5">
      <c r="A110" s="114"/>
      <c r="B110" s="74">
        <v>27</v>
      </c>
      <c r="C110" s="7" t="s">
        <v>188</v>
      </c>
      <c r="D110" s="22" t="s">
        <v>18</v>
      </c>
      <c r="E110" s="92">
        <v>5.292</v>
      </c>
      <c r="F110" s="71">
        <v>0</v>
      </c>
      <c r="G110" s="23">
        <f>F110/E110</f>
        <v>0</v>
      </c>
    </row>
    <row r="111" spans="1:7" s="16" customFormat="1" ht="22.5">
      <c r="A111" s="114"/>
      <c r="B111" s="74">
        <v>28</v>
      </c>
      <c r="C111" s="7" t="s">
        <v>189</v>
      </c>
      <c r="D111" s="22" t="s">
        <v>18</v>
      </c>
      <c r="E111" s="92">
        <v>6</v>
      </c>
      <c r="F111" s="71">
        <v>0</v>
      </c>
      <c r="G111" s="23">
        <f>F111/E102</f>
        <v>0</v>
      </c>
    </row>
    <row r="112" spans="1:7" s="16" customFormat="1" ht="22.5">
      <c r="A112" s="89"/>
      <c r="B112" s="75"/>
      <c r="C112" s="24" t="s">
        <v>22</v>
      </c>
      <c r="D112" s="96" t="s">
        <v>18</v>
      </c>
      <c r="E112" s="76">
        <f>SUM(E84:E111)</f>
        <v>180</v>
      </c>
      <c r="F112" s="76">
        <f>SUM(F84:F111)</f>
        <v>136.208</v>
      </c>
      <c r="G112" s="97">
        <f>F112/E112</f>
        <v>0.7567111111111111</v>
      </c>
    </row>
    <row r="113" spans="1:7" s="16" customFormat="1" ht="12.75">
      <c r="A113" s="9"/>
      <c r="B113" s="117" t="s">
        <v>12</v>
      </c>
      <c r="C113" s="117"/>
      <c r="D113" s="10"/>
      <c r="E113" s="15">
        <f>SUM(E112:E112)</f>
        <v>180</v>
      </c>
      <c r="F113" s="15">
        <f>SUM(F112:F112)</f>
        <v>136.208</v>
      </c>
      <c r="G113" s="12">
        <f>F113/E113*100</f>
        <v>75.67111111111112</v>
      </c>
    </row>
    <row r="114" spans="1:7" s="16" customFormat="1" ht="25.5" customHeight="1">
      <c r="A114" s="118">
        <v>7</v>
      </c>
      <c r="B114" s="116" t="s">
        <v>87</v>
      </c>
      <c r="C114" s="116"/>
      <c r="D114" s="116"/>
      <c r="E114" s="116"/>
      <c r="F114" s="116"/>
      <c r="G114" s="116"/>
    </row>
    <row r="115" spans="1:7" s="16" customFormat="1" ht="25.5" customHeight="1">
      <c r="A115" s="119"/>
      <c r="B115" s="74">
        <v>1</v>
      </c>
      <c r="C115" s="7" t="s">
        <v>143</v>
      </c>
      <c r="D115" s="22" t="s">
        <v>18</v>
      </c>
      <c r="E115" s="71">
        <v>46</v>
      </c>
      <c r="F115" s="71">
        <v>36</v>
      </c>
      <c r="G115" s="23">
        <f>F115/E115</f>
        <v>0.782608695652174</v>
      </c>
    </row>
    <row r="116" spans="1:7" s="16" customFormat="1" ht="25.5" customHeight="1">
      <c r="A116" s="119"/>
      <c r="B116" s="74">
        <v>2</v>
      </c>
      <c r="C116" s="7" t="s">
        <v>102</v>
      </c>
      <c r="D116" s="22" t="s">
        <v>18</v>
      </c>
      <c r="E116" s="71">
        <v>16</v>
      </c>
      <c r="F116" s="71">
        <v>5</v>
      </c>
      <c r="G116" s="23">
        <f aca="true" t="shared" si="5" ref="G116:G126">F116/E116</f>
        <v>0.3125</v>
      </c>
    </row>
    <row r="117" spans="1:7" s="16" customFormat="1" ht="25.5" customHeight="1">
      <c r="A117" s="119"/>
      <c r="B117" s="74">
        <v>3</v>
      </c>
      <c r="C117" s="7" t="s">
        <v>145</v>
      </c>
      <c r="D117" s="22" t="s">
        <v>18</v>
      </c>
      <c r="E117" s="71">
        <v>2</v>
      </c>
      <c r="F117" s="71">
        <v>1</v>
      </c>
      <c r="G117" s="23">
        <f t="shared" si="5"/>
        <v>0.5</v>
      </c>
    </row>
    <row r="118" spans="1:7" s="16" customFormat="1" ht="25.5" customHeight="1">
      <c r="A118" s="119"/>
      <c r="B118" s="74">
        <v>4</v>
      </c>
      <c r="C118" s="7" t="s">
        <v>144</v>
      </c>
      <c r="D118" s="22" t="s">
        <v>18</v>
      </c>
      <c r="E118" s="71">
        <v>5</v>
      </c>
      <c r="F118" s="71">
        <v>5</v>
      </c>
      <c r="G118" s="23">
        <f t="shared" si="5"/>
        <v>1</v>
      </c>
    </row>
    <row r="119" spans="1:7" s="16" customFormat="1" ht="25.5" customHeight="1">
      <c r="A119" s="119"/>
      <c r="B119" s="74">
        <v>6</v>
      </c>
      <c r="C119" s="7" t="s">
        <v>146</v>
      </c>
      <c r="D119" s="22" t="s">
        <v>18</v>
      </c>
      <c r="E119" s="71">
        <v>5</v>
      </c>
      <c r="F119" s="71">
        <v>0</v>
      </c>
      <c r="G119" s="23">
        <f t="shared" si="5"/>
        <v>0</v>
      </c>
    </row>
    <row r="120" spans="1:7" s="16" customFormat="1" ht="25.5" customHeight="1">
      <c r="A120" s="119"/>
      <c r="B120" s="74">
        <v>7</v>
      </c>
      <c r="C120" s="7" t="s">
        <v>9</v>
      </c>
      <c r="D120" s="22" t="s">
        <v>18</v>
      </c>
      <c r="E120" s="71">
        <v>10</v>
      </c>
      <c r="F120" s="71">
        <v>10</v>
      </c>
      <c r="G120" s="23">
        <f t="shared" si="5"/>
        <v>1</v>
      </c>
    </row>
    <row r="121" spans="1:7" s="16" customFormat="1" ht="25.5" customHeight="1">
      <c r="A121" s="119"/>
      <c r="B121" s="74">
        <v>8</v>
      </c>
      <c r="C121" s="7" t="s">
        <v>42</v>
      </c>
      <c r="D121" s="22" t="s">
        <v>18</v>
      </c>
      <c r="E121" s="71">
        <v>10</v>
      </c>
      <c r="F121" s="71">
        <v>0</v>
      </c>
      <c r="G121" s="23">
        <f t="shared" si="5"/>
        <v>0</v>
      </c>
    </row>
    <row r="122" spans="1:7" s="16" customFormat="1" ht="25.5" customHeight="1">
      <c r="A122" s="119"/>
      <c r="B122" s="74">
        <v>9</v>
      </c>
      <c r="C122" s="7" t="s">
        <v>147</v>
      </c>
      <c r="D122" s="22" t="s">
        <v>18</v>
      </c>
      <c r="E122" s="71">
        <v>5</v>
      </c>
      <c r="F122" s="71">
        <v>5</v>
      </c>
      <c r="G122" s="23">
        <f t="shared" si="5"/>
        <v>1</v>
      </c>
    </row>
    <row r="123" spans="1:7" s="16" customFormat="1" ht="25.5" customHeight="1">
      <c r="A123" s="119"/>
      <c r="B123" s="74">
        <v>10</v>
      </c>
      <c r="C123" s="7" t="s">
        <v>10</v>
      </c>
      <c r="D123" s="22" t="s">
        <v>18</v>
      </c>
      <c r="E123" s="71">
        <v>10</v>
      </c>
      <c r="F123" s="71">
        <v>0</v>
      </c>
      <c r="G123" s="23">
        <f t="shared" si="5"/>
        <v>0</v>
      </c>
    </row>
    <row r="124" spans="1:7" s="16" customFormat="1" ht="25.5" customHeight="1">
      <c r="A124" s="119"/>
      <c r="B124" s="74">
        <v>11</v>
      </c>
      <c r="C124" s="7" t="s">
        <v>148</v>
      </c>
      <c r="D124" s="22" t="s">
        <v>18</v>
      </c>
      <c r="E124" s="71">
        <v>3</v>
      </c>
      <c r="F124" s="71">
        <v>0</v>
      </c>
      <c r="G124" s="23">
        <f t="shared" si="5"/>
        <v>0</v>
      </c>
    </row>
    <row r="125" spans="1:7" s="16" customFormat="1" ht="22.5">
      <c r="A125" s="119"/>
      <c r="B125" s="74">
        <v>12</v>
      </c>
      <c r="C125" s="7" t="s">
        <v>103</v>
      </c>
      <c r="D125" s="22" t="s">
        <v>18</v>
      </c>
      <c r="E125" s="71">
        <v>28</v>
      </c>
      <c r="F125" s="71">
        <v>9.52</v>
      </c>
      <c r="G125" s="23">
        <f t="shared" si="5"/>
        <v>0.33999999999999997</v>
      </c>
    </row>
    <row r="126" spans="1:7" s="16" customFormat="1" ht="22.5">
      <c r="A126" s="119"/>
      <c r="B126" s="75"/>
      <c r="C126" s="57" t="s">
        <v>22</v>
      </c>
      <c r="D126" s="50" t="s">
        <v>18</v>
      </c>
      <c r="E126" s="76">
        <f>SUM(E115:E125)</f>
        <v>140</v>
      </c>
      <c r="F126" s="76">
        <f>SUM(F115:F125)</f>
        <v>71.52</v>
      </c>
      <c r="G126" s="72">
        <f t="shared" si="5"/>
        <v>0.5108571428571428</v>
      </c>
    </row>
    <row r="127" spans="1:7" s="16" customFormat="1" ht="12.75">
      <c r="A127" s="9"/>
      <c r="B127" s="117" t="s">
        <v>12</v>
      </c>
      <c r="C127" s="117"/>
      <c r="D127" s="10"/>
      <c r="E127" s="15">
        <f>SUM(E126)</f>
        <v>140</v>
      </c>
      <c r="F127" s="15">
        <f>SUM(F126)</f>
        <v>71.52</v>
      </c>
      <c r="G127" s="12">
        <f>F127/E127*100</f>
        <v>51.08571428571428</v>
      </c>
    </row>
    <row r="128" spans="1:7" s="16" customFormat="1" ht="15.75" customHeight="1">
      <c r="A128" s="113">
        <v>8</v>
      </c>
      <c r="B128" s="116" t="s">
        <v>85</v>
      </c>
      <c r="C128" s="116"/>
      <c r="D128" s="116"/>
      <c r="E128" s="116"/>
      <c r="F128" s="116"/>
      <c r="G128" s="116"/>
    </row>
    <row r="129" spans="1:7" s="16" customFormat="1" ht="25.5">
      <c r="A129" s="114"/>
      <c r="B129" s="8"/>
      <c r="C129" s="4" t="s">
        <v>116</v>
      </c>
      <c r="D129" s="25" t="s">
        <v>18</v>
      </c>
      <c r="E129" s="71">
        <v>5</v>
      </c>
      <c r="F129" s="71">
        <v>0</v>
      </c>
      <c r="G129" s="23">
        <f>F129/E129</f>
        <v>0</v>
      </c>
    </row>
    <row r="130" spans="1:7" s="16" customFormat="1" ht="38.25">
      <c r="A130" s="114"/>
      <c r="B130" s="8"/>
      <c r="C130" s="4" t="s">
        <v>53</v>
      </c>
      <c r="E130" s="8"/>
      <c r="F130" s="8"/>
      <c r="G130" s="23"/>
    </row>
    <row r="131" spans="1:7" s="16" customFormat="1" ht="22.5">
      <c r="A131" s="114"/>
      <c r="B131" s="8"/>
      <c r="C131" s="4" t="s">
        <v>117</v>
      </c>
      <c r="D131" s="22" t="s">
        <v>18</v>
      </c>
      <c r="E131" s="8">
        <v>20</v>
      </c>
      <c r="F131" s="8">
        <v>0</v>
      </c>
      <c r="G131" s="23">
        <f>F131/E131</f>
        <v>0</v>
      </c>
    </row>
    <row r="132" spans="1:7" s="16" customFormat="1" ht="38.25">
      <c r="A132" s="114"/>
      <c r="B132" s="8"/>
      <c r="C132" s="4" t="s">
        <v>54</v>
      </c>
      <c r="D132" s="22"/>
      <c r="E132" s="8"/>
      <c r="F132" s="8"/>
      <c r="G132" s="23"/>
    </row>
    <row r="133" spans="1:7" s="16" customFormat="1" ht="22.5">
      <c r="A133" s="114"/>
      <c r="B133" s="8"/>
      <c r="C133" s="4" t="s">
        <v>86</v>
      </c>
      <c r="D133" s="22" t="s">
        <v>18</v>
      </c>
      <c r="E133" s="8">
        <v>15</v>
      </c>
      <c r="F133" s="8">
        <v>15</v>
      </c>
      <c r="G133" s="23">
        <f>F133/E133</f>
        <v>1</v>
      </c>
    </row>
    <row r="134" spans="1:7" s="16" customFormat="1" ht="22.5">
      <c r="A134" s="114"/>
      <c r="B134" s="8"/>
      <c r="C134" s="4" t="s">
        <v>118</v>
      </c>
      <c r="D134" s="22" t="s">
        <v>18</v>
      </c>
      <c r="E134" s="8">
        <v>5</v>
      </c>
      <c r="F134" s="8">
        <v>5</v>
      </c>
      <c r="G134" s="23">
        <f>F134/E134</f>
        <v>1</v>
      </c>
    </row>
    <row r="135" spans="1:7" s="16" customFormat="1" ht="25.5">
      <c r="A135" s="114"/>
      <c r="B135" s="8"/>
      <c r="C135" s="4" t="s">
        <v>115</v>
      </c>
      <c r="D135" s="22" t="s">
        <v>17</v>
      </c>
      <c r="E135" s="8">
        <v>953</v>
      </c>
      <c r="F135" s="8">
        <v>409.5</v>
      </c>
      <c r="G135" s="23">
        <f>F135/E135</f>
        <v>0.4296956977964323</v>
      </c>
    </row>
    <row r="136" spans="1:7" s="16" customFormat="1" ht="22.5">
      <c r="A136" s="114"/>
      <c r="B136" s="46"/>
      <c r="C136" s="33" t="s">
        <v>22</v>
      </c>
      <c r="D136" s="26" t="s">
        <v>17</v>
      </c>
      <c r="E136" s="46">
        <f>E135</f>
        <v>953</v>
      </c>
      <c r="F136" s="46">
        <f>F135</f>
        <v>409.5</v>
      </c>
      <c r="G136" s="72">
        <f>F136/E136</f>
        <v>0.4296956977964323</v>
      </c>
    </row>
    <row r="137" spans="1:7" s="16" customFormat="1" ht="21.75" customHeight="1">
      <c r="A137" s="115"/>
      <c r="B137" s="46"/>
      <c r="C137" s="27"/>
      <c r="D137" s="50" t="s">
        <v>18</v>
      </c>
      <c r="E137" s="73">
        <f>SUM(E129:E134)</f>
        <v>45</v>
      </c>
      <c r="F137" s="73">
        <f>SUM(F129:F134)</f>
        <v>20</v>
      </c>
      <c r="G137" s="72">
        <f>F137/E137</f>
        <v>0.4444444444444444</v>
      </c>
    </row>
    <row r="138" spans="1:7" s="16" customFormat="1" ht="12.75">
      <c r="A138" s="9"/>
      <c r="B138" s="117" t="s">
        <v>12</v>
      </c>
      <c r="C138" s="117"/>
      <c r="D138" s="10"/>
      <c r="E138" s="10">
        <f>SUM(E136:E137)</f>
        <v>998</v>
      </c>
      <c r="F138" s="10">
        <f>SUM(F136:F137)</f>
        <v>429.5</v>
      </c>
      <c r="G138" s="12">
        <f>F138/E138*100</f>
        <v>43.03607214428858</v>
      </c>
    </row>
    <row r="139" spans="1:7" s="16" customFormat="1" ht="18.75" customHeight="1">
      <c r="A139" s="113">
        <v>9</v>
      </c>
      <c r="B139" s="116" t="s">
        <v>72</v>
      </c>
      <c r="C139" s="116"/>
      <c r="D139" s="116"/>
      <c r="E139" s="116"/>
      <c r="F139" s="116"/>
      <c r="G139" s="116"/>
    </row>
    <row r="140" spans="1:7" s="16" customFormat="1" ht="36" customHeight="1">
      <c r="A140" s="114"/>
      <c r="B140" s="8">
        <v>1</v>
      </c>
      <c r="C140" s="4" t="s">
        <v>67</v>
      </c>
      <c r="D140" s="22" t="s">
        <v>18</v>
      </c>
      <c r="E140" s="8">
        <v>1418.6</v>
      </c>
      <c r="F140" s="8">
        <v>762.5</v>
      </c>
      <c r="G140" s="23">
        <f aca="true" t="shared" si="6" ref="G140:G145">F140/E140</f>
        <v>0.53750176230086</v>
      </c>
    </row>
    <row r="141" spans="1:7" s="16" customFormat="1" ht="23.25" customHeight="1">
      <c r="A141" s="114"/>
      <c r="B141" s="8">
        <v>2</v>
      </c>
      <c r="C141" s="4" t="s">
        <v>170</v>
      </c>
      <c r="D141" s="22" t="s">
        <v>18</v>
      </c>
      <c r="E141" s="8">
        <v>400</v>
      </c>
      <c r="F141" s="8">
        <v>0</v>
      </c>
      <c r="G141" s="23">
        <f t="shared" si="6"/>
        <v>0</v>
      </c>
    </row>
    <row r="142" spans="1:7" s="16" customFormat="1" ht="38.25" customHeight="1">
      <c r="A142" s="114"/>
      <c r="B142" s="8">
        <v>3</v>
      </c>
      <c r="C142" s="4" t="s">
        <v>68</v>
      </c>
      <c r="D142" s="22" t="s">
        <v>18</v>
      </c>
      <c r="E142" s="8">
        <v>5</v>
      </c>
      <c r="F142" s="8">
        <v>0</v>
      </c>
      <c r="G142" s="23"/>
    </row>
    <row r="143" spans="1:7" s="16" customFormat="1" ht="29.25" customHeight="1">
      <c r="A143" s="114"/>
      <c r="B143" s="8">
        <v>4</v>
      </c>
      <c r="C143" s="4" t="s">
        <v>69</v>
      </c>
      <c r="D143" s="22" t="s">
        <v>18</v>
      </c>
      <c r="E143" s="8">
        <v>500</v>
      </c>
      <c r="F143" s="8">
        <v>400</v>
      </c>
      <c r="G143" s="23">
        <f t="shared" si="6"/>
        <v>0.8</v>
      </c>
    </row>
    <row r="144" spans="1:7" s="16" customFormat="1" ht="29.25" customHeight="1">
      <c r="A144" s="114"/>
      <c r="B144" s="8">
        <v>5</v>
      </c>
      <c r="C144" s="4" t="s">
        <v>70</v>
      </c>
      <c r="D144" s="22" t="s">
        <v>18</v>
      </c>
      <c r="E144" s="8">
        <v>15</v>
      </c>
      <c r="F144" s="8">
        <v>0</v>
      </c>
      <c r="G144" s="23">
        <f t="shared" si="6"/>
        <v>0</v>
      </c>
    </row>
    <row r="145" spans="1:7" s="16" customFormat="1" ht="38.25" customHeight="1">
      <c r="A145" s="114"/>
      <c r="B145" s="8">
        <v>6</v>
      </c>
      <c r="C145" s="4" t="s">
        <v>71</v>
      </c>
      <c r="D145" s="22" t="s">
        <v>18</v>
      </c>
      <c r="E145" s="8">
        <v>190</v>
      </c>
      <c r="F145" s="8"/>
      <c r="G145" s="23">
        <f t="shared" si="6"/>
        <v>0</v>
      </c>
    </row>
    <row r="146" spans="1:7" s="16" customFormat="1" ht="12.75">
      <c r="A146" s="9"/>
      <c r="B146" s="117" t="s">
        <v>12</v>
      </c>
      <c r="C146" s="117"/>
      <c r="D146" s="10"/>
      <c r="E146" s="15">
        <f>SUM(E140:E145)</f>
        <v>2528.6</v>
      </c>
      <c r="F146" s="15">
        <f>SUM(F140:F145)</f>
        <v>1162.5</v>
      </c>
      <c r="G146" s="15">
        <f>F146/E146*100</f>
        <v>45.974056790318755</v>
      </c>
    </row>
    <row r="147" spans="1:7" s="16" customFormat="1" ht="21.75" customHeight="1">
      <c r="A147" s="113">
        <v>10</v>
      </c>
      <c r="B147" s="116" t="s">
        <v>104</v>
      </c>
      <c r="C147" s="116"/>
      <c r="D147" s="116"/>
      <c r="E147" s="116"/>
      <c r="F147" s="116"/>
      <c r="G147" s="116"/>
    </row>
    <row r="148" spans="1:7" s="16" customFormat="1" ht="25.5" customHeight="1">
      <c r="A148" s="114"/>
      <c r="B148" s="58">
        <v>1</v>
      </c>
      <c r="C148" s="7" t="s">
        <v>32</v>
      </c>
      <c r="D148" s="17" t="s">
        <v>17</v>
      </c>
      <c r="E148" s="8">
        <v>4810.98</v>
      </c>
      <c r="F148" s="8">
        <v>0</v>
      </c>
      <c r="G148" s="23">
        <f>F148/E148</f>
        <v>0</v>
      </c>
    </row>
    <row r="149" spans="1:7" s="16" customFormat="1" ht="24" customHeight="1">
      <c r="A149" s="114"/>
      <c r="B149" s="59"/>
      <c r="C149" s="7"/>
      <c r="D149" s="22" t="s">
        <v>18</v>
      </c>
      <c r="E149" s="60">
        <v>1.96</v>
      </c>
      <c r="F149" s="60">
        <v>0</v>
      </c>
      <c r="G149" s="23">
        <f>F149/E149</f>
        <v>0</v>
      </c>
    </row>
    <row r="150" spans="1:7" s="16" customFormat="1" ht="22.5" customHeight="1">
      <c r="A150" s="114"/>
      <c r="B150" s="8"/>
      <c r="C150" s="7"/>
      <c r="D150" s="61" t="s">
        <v>34</v>
      </c>
      <c r="E150" s="60">
        <v>14785.7</v>
      </c>
      <c r="F150" s="60">
        <v>0</v>
      </c>
      <c r="G150" s="23">
        <f>F150/E150</f>
        <v>0</v>
      </c>
    </row>
    <row r="151" spans="1:7" s="16" customFormat="1" ht="12.75" customHeight="1">
      <c r="A151" s="9"/>
      <c r="B151" s="117" t="s">
        <v>12</v>
      </c>
      <c r="C151" s="117"/>
      <c r="D151" s="10"/>
      <c r="E151" s="10">
        <f>SUM(E148:E150)</f>
        <v>19598.64</v>
      </c>
      <c r="F151" s="10">
        <f>SUM(F148:F150)</f>
        <v>0</v>
      </c>
      <c r="G151" s="12">
        <f>F151/E151*100</f>
        <v>0</v>
      </c>
    </row>
    <row r="152" spans="1:7" s="16" customFormat="1" ht="18" customHeight="1">
      <c r="A152" s="113">
        <v>11</v>
      </c>
      <c r="B152" s="116" t="s">
        <v>106</v>
      </c>
      <c r="C152" s="116"/>
      <c r="D152" s="116"/>
      <c r="E152" s="116"/>
      <c r="F152" s="116"/>
      <c r="G152" s="116"/>
    </row>
    <row r="153" spans="1:7" s="16" customFormat="1" ht="38.25">
      <c r="A153" s="114"/>
      <c r="B153" s="8"/>
      <c r="C153" s="4" t="s">
        <v>59</v>
      </c>
      <c r="D153" s="17"/>
      <c r="E153" s="8"/>
      <c r="F153" s="8"/>
      <c r="G153" s="30"/>
    </row>
    <row r="154" spans="1:7" s="16" customFormat="1" ht="25.5">
      <c r="A154" s="114"/>
      <c r="B154" s="8">
        <v>1</v>
      </c>
      <c r="C154" s="4" t="s">
        <v>149</v>
      </c>
      <c r="D154" s="63" t="s">
        <v>18</v>
      </c>
      <c r="E154" s="69">
        <v>164.07</v>
      </c>
      <c r="F154" s="8">
        <v>0</v>
      </c>
      <c r="G154" s="30">
        <f aca="true" t="shared" si="7" ref="G154:G159">F154/E154</f>
        <v>0</v>
      </c>
    </row>
    <row r="155" spans="1:7" s="16" customFormat="1" ht="25.5">
      <c r="A155" s="114"/>
      <c r="B155" s="8">
        <v>2</v>
      </c>
      <c r="C155" s="4" t="s">
        <v>150</v>
      </c>
      <c r="D155" s="63" t="s">
        <v>18</v>
      </c>
      <c r="E155" s="69">
        <v>167.1</v>
      </c>
      <c r="F155" s="8">
        <v>0</v>
      </c>
      <c r="G155" s="30">
        <f t="shared" si="7"/>
        <v>0</v>
      </c>
    </row>
    <row r="156" spans="1:7" s="16" customFormat="1" ht="22.5">
      <c r="A156" s="114"/>
      <c r="B156" s="8">
        <v>3</v>
      </c>
      <c r="C156" s="4" t="s">
        <v>151</v>
      </c>
      <c r="D156" s="63" t="s">
        <v>18</v>
      </c>
      <c r="E156" s="69">
        <v>10</v>
      </c>
      <c r="F156" s="8">
        <v>0</v>
      </c>
      <c r="G156" s="30">
        <f t="shared" si="7"/>
        <v>0</v>
      </c>
    </row>
    <row r="157" spans="1:7" s="16" customFormat="1" ht="22.5">
      <c r="A157" s="114"/>
      <c r="B157" s="8">
        <v>4</v>
      </c>
      <c r="C157" s="4" t="s">
        <v>152</v>
      </c>
      <c r="D157" s="63" t="s">
        <v>18</v>
      </c>
      <c r="E157" s="69">
        <v>173.53</v>
      </c>
      <c r="F157" s="8">
        <v>0</v>
      </c>
      <c r="G157" s="30">
        <f t="shared" si="7"/>
        <v>0</v>
      </c>
    </row>
    <row r="158" spans="1:7" s="16" customFormat="1" ht="22.5">
      <c r="A158" s="114"/>
      <c r="B158" s="8">
        <v>5</v>
      </c>
      <c r="C158" s="4" t="s">
        <v>153</v>
      </c>
      <c r="D158" s="63" t="s">
        <v>18</v>
      </c>
      <c r="E158" s="69">
        <v>95.465</v>
      </c>
      <c r="F158" s="8">
        <v>95.465</v>
      </c>
      <c r="G158" s="30">
        <f t="shared" si="7"/>
        <v>1</v>
      </c>
    </row>
    <row r="159" spans="1:7" s="16" customFormat="1" ht="22.5" customHeight="1">
      <c r="A159" s="114"/>
      <c r="B159" s="46"/>
      <c r="C159" s="27" t="s">
        <v>22</v>
      </c>
      <c r="D159" s="19" t="s">
        <v>18</v>
      </c>
      <c r="E159" s="69">
        <f>SUM(E154:E158)</f>
        <v>610.165</v>
      </c>
      <c r="F159" s="69">
        <f>SUM(F154:F158)</f>
        <v>95.465</v>
      </c>
      <c r="G159" s="32">
        <f t="shared" si="7"/>
        <v>0.15645767948014064</v>
      </c>
    </row>
    <row r="160" spans="1:7" s="16" customFormat="1" ht="12.75">
      <c r="A160" s="114"/>
      <c r="B160" s="46"/>
      <c r="C160" s="27"/>
      <c r="D160" s="50"/>
      <c r="E160" s="69"/>
      <c r="F160" s="46"/>
      <c r="G160" s="32"/>
    </row>
    <row r="161" spans="1:7" s="16" customFormat="1" ht="12.75">
      <c r="A161" s="9"/>
      <c r="B161" s="117" t="s">
        <v>12</v>
      </c>
      <c r="C161" s="117"/>
      <c r="D161" s="10"/>
      <c r="E161" s="70">
        <f>SUM(E159:E160)</f>
        <v>610.165</v>
      </c>
      <c r="F161" s="10">
        <f>SUM(F159:F160)</f>
        <v>95.465</v>
      </c>
      <c r="G161" s="12">
        <f>F161/E161*100</f>
        <v>15.645767948014063</v>
      </c>
    </row>
    <row r="162" spans="1:7" s="16" customFormat="1" ht="30" customHeight="1">
      <c r="A162" s="113">
        <v>12</v>
      </c>
      <c r="B162" s="116" t="s">
        <v>14</v>
      </c>
      <c r="C162" s="116"/>
      <c r="D162" s="116"/>
      <c r="E162" s="116"/>
      <c r="F162" s="116"/>
      <c r="G162" s="116"/>
    </row>
    <row r="163" spans="1:7" s="16" customFormat="1" ht="27.75" customHeight="1">
      <c r="A163" s="114"/>
      <c r="B163" s="11">
        <v>1</v>
      </c>
      <c r="C163" s="7" t="s">
        <v>36</v>
      </c>
      <c r="D163" s="17" t="s">
        <v>17</v>
      </c>
      <c r="E163" s="11">
        <v>1588.6</v>
      </c>
      <c r="F163" s="11">
        <v>655.7</v>
      </c>
      <c r="G163" s="30">
        <f aca="true" t="shared" si="8" ref="G163:G170">F163/E163</f>
        <v>0.4127533677451845</v>
      </c>
    </row>
    <row r="164" spans="1:7" s="16" customFormat="1" ht="27.75" customHeight="1">
      <c r="A164" s="114"/>
      <c r="B164" s="11">
        <v>2</v>
      </c>
      <c r="C164" s="7" t="s">
        <v>37</v>
      </c>
      <c r="D164" s="17" t="s">
        <v>17</v>
      </c>
      <c r="E164" s="11">
        <v>42.4</v>
      </c>
      <c r="F164" s="11">
        <v>8.9</v>
      </c>
      <c r="G164" s="30">
        <f t="shared" si="8"/>
        <v>0.2099056603773585</v>
      </c>
    </row>
    <row r="165" spans="1:7" s="16" customFormat="1" ht="50.25" customHeight="1">
      <c r="A165" s="114"/>
      <c r="B165" s="11">
        <v>3</v>
      </c>
      <c r="C165" s="7" t="s">
        <v>38</v>
      </c>
      <c r="D165" s="17" t="s">
        <v>17</v>
      </c>
      <c r="E165" s="11">
        <v>35451.9</v>
      </c>
      <c r="F165" s="11">
        <v>5010.7</v>
      </c>
      <c r="G165" s="30">
        <f t="shared" si="8"/>
        <v>0.14133798188531502</v>
      </c>
    </row>
    <row r="166" spans="1:7" s="16" customFormat="1" ht="36" customHeight="1">
      <c r="A166" s="114"/>
      <c r="B166" s="11">
        <v>4</v>
      </c>
      <c r="C166" s="7" t="s">
        <v>167</v>
      </c>
      <c r="D166" s="17" t="s">
        <v>17</v>
      </c>
      <c r="E166" s="11">
        <v>200</v>
      </c>
      <c r="F166" s="11">
        <v>0</v>
      </c>
      <c r="G166" s="30">
        <f t="shared" si="8"/>
        <v>0</v>
      </c>
    </row>
    <row r="167" spans="1:7" s="16" customFormat="1" ht="22.5" customHeight="1">
      <c r="A167" s="114"/>
      <c r="B167" s="11">
        <v>5</v>
      </c>
      <c r="C167" s="7" t="s">
        <v>168</v>
      </c>
      <c r="D167" s="17" t="s">
        <v>17</v>
      </c>
      <c r="E167" s="11">
        <v>63</v>
      </c>
      <c r="F167" s="11">
        <v>0</v>
      </c>
      <c r="G167" s="30">
        <f t="shared" si="8"/>
        <v>0</v>
      </c>
    </row>
    <row r="168" spans="1:7" s="16" customFormat="1" ht="27.75" customHeight="1">
      <c r="A168" s="114"/>
      <c r="B168" s="11">
        <v>6</v>
      </c>
      <c r="C168" s="7" t="s">
        <v>39</v>
      </c>
      <c r="D168" s="17" t="s">
        <v>17</v>
      </c>
      <c r="E168" s="11">
        <v>7149</v>
      </c>
      <c r="F168" s="11">
        <v>3294.7</v>
      </c>
      <c r="G168" s="30">
        <f t="shared" si="8"/>
        <v>0.46086165897328296</v>
      </c>
    </row>
    <row r="169" spans="1:7" s="16" customFormat="1" ht="27" customHeight="1">
      <c r="A169" s="114"/>
      <c r="B169" s="11">
        <v>7</v>
      </c>
      <c r="C169" s="7" t="s">
        <v>40</v>
      </c>
      <c r="D169" s="17" t="s">
        <v>17</v>
      </c>
      <c r="E169" s="11">
        <v>839</v>
      </c>
      <c r="F169" s="11">
        <v>311.5</v>
      </c>
      <c r="G169" s="30">
        <f t="shared" si="8"/>
        <v>0.3712753277711561</v>
      </c>
    </row>
    <row r="170" spans="1:7" s="16" customFormat="1" ht="22.5">
      <c r="A170" s="115"/>
      <c r="B170" s="31"/>
      <c r="C170" s="33" t="s">
        <v>22</v>
      </c>
      <c r="D170" s="19" t="s">
        <v>17</v>
      </c>
      <c r="E170" s="31">
        <f>SUM(E163:E169)</f>
        <v>45333.9</v>
      </c>
      <c r="F170" s="31">
        <f>SUM(F163:F169)</f>
        <v>9281.5</v>
      </c>
      <c r="G170" s="32">
        <f t="shared" si="8"/>
        <v>0.204736411383093</v>
      </c>
    </row>
    <row r="171" spans="1:7" s="16" customFormat="1" ht="12.75">
      <c r="A171" s="9"/>
      <c r="B171" s="117" t="s">
        <v>12</v>
      </c>
      <c r="C171" s="117"/>
      <c r="D171" s="10"/>
      <c r="E171" s="10">
        <f>SUM(E170)</f>
        <v>45333.9</v>
      </c>
      <c r="F171" s="10">
        <f>SUM(F170)</f>
        <v>9281.5</v>
      </c>
      <c r="G171" s="12">
        <f>F171/E171*100</f>
        <v>20.4736411383093</v>
      </c>
    </row>
    <row r="172" spans="1:7" s="16" customFormat="1" ht="12.75" customHeight="1">
      <c r="A172" s="113">
        <v>13</v>
      </c>
      <c r="B172" s="116" t="s">
        <v>105</v>
      </c>
      <c r="C172" s="116"/>
      <c r="D172" s="116"/>
      <c r="E172" s="116"/>
      <c r="F172" s="116"/>
      <c r="G172" s="116"/>
    </row>
    <row r="173" spans="1:7" s="16" customFormat="1" ht="37.5" customHeight="1">
      <c r="A173" s="114"/>
      <c r="B173" s="11"/>
      <c r="C173" s="7" t="s">
        <v>55</v>
      </c>
      <c r="D173" s="17"/>
      <c r="E173" s="65">
        <f>SUM(E174:E189)</f>
        <v>78499.91739999999</v>
      </c>
      <c r="F173" s="62">
        <f>SUM(F174:F189)</f>
        <v>53873.1854</v>
      </c>
      <c r="G173" s="30">
        <f aca="true" t="shared" si="9" ref="G173:G193">F173/E173</f>
        <v>0.6862833386879463</v>
      </c>
    </row>
    <row r="174" spans="1:7" s="16" customFormat="1" ht="37.5" customHeight="1">
      <c r="A174" s="114"/>
      <c r="B174" s="11">
        <v>1</v>
      </c>
      <c r="C174" s="7" t="s">
        <v>56</v>
      </c>
      <c r="D174" s="17" t="s">
        <v>17</v>
      </c>
      <c r="E174" s="65">
        <v>26522.25</v>
      </c>
      <c r="F174" s="62">
        <v>9403.9</v>
      </c>
      <c r="G174" s="30">
        <f t="shared" si="9"/>
        <v>0.3545664489249592</v>
      </c>
    </row>
    <row r="175" spans="1:7" s="16" customFormat="1" ht="23.25" customHeight="1">
      <c r="A175" s="114"/>
      <c r="B175" s="11"/>
      <c r="C175" s="7"/>
      <c r="D175" s="17" t="s">
        <v>18</v>
      </c>
      <c r="E175" s="65">
        <v>1396.06</v>
      </c>
      <c r="F175" s="62">
        <v>634.04</v>
      </c>
      <c r="G175" s="30">
        <f t="shared" si="9"/>
        <v>0.45416386115209945</v>
      </c>
    </row>
    <row r="176" spans="1:7" s="16" customFormat="1" ht="23.25" customHeight="1">
      <c r="A176" s="114"/>
      <c r="B176" s="11">
        <v>2</v>
      </c>
      <c r="C176" s="7" t="s">
        <v>154</v>
      </c>
      <c r="D176" s="17" t="s">
        <v>17</v>
      </c>
      <c r="E176" s="65"/>
      <c r="F176" s="62">
        <v>0</v>
      </c>
      <c r="G176" s="30" t="e">
        <f t="shared" si="9"/>
        <v>#DIV/0!</v>
      </c>
    </row>
    <row r="177" spans="1:7" s="16" customFormat="1" ht="23.25" customHeight="1">
      <c r="A177" s="114"/>
      <c r="B177" s="11"/>
      <c r="C177" s="7"/>
      <c r="D177" s="17" t="s">
        <v>18</v>
      </c>
      <c r="E177" s="65">
        <v>146.4524</v>
      </c>
      <c r="F177" s="62">
        <v>51.1464</v>
      </c>
      <c r="G177" s="30">
        <f t="shared" si="9"/>
        <v>0.34923565609030643</v>
      </c>
    </row>
    <row r="178" spans="1:7" s="16" customFormat="1" ht="23.25" customHeight="1">
      <c r="A178" s="114"/>
      <c r="B178" s="11">
        <v>3</v>
      </c>
      <c r="C178" s="7" t="s">
        <v>107</v>
      </c>
      <c r="D178" s="17" t="s">
        <v>17</v>
      </c>
      <c r="E178" s="65">
        <v>32007</v>
      </c>
      <c r="F178" s="62">
        <v>32007</v>
      </c>
      <c r="G178" s="30">
        <f t="shared" si="9"/>
        <v>1</v>
      </c>
    </row>
    <row r="179" spans="1:7" s="16" customFormat="1" ht="23.25" customHeight="1">
      <c r="A179" s="114"/>
      <c r="B179" s="11"/>
      <c r="C179" s="7"/>
      <c r="D179" s="17" t="s">
        <v>18</v>
      </c>
      <c r="E179" s="65">
        <v>1685.37</v>
      </c>
      <c r="F179" s="62">
        <v>1685.37</v>
      </c>
      <c r="G179" s="30">
        <f t="shared" si="9"/>
        <v>1</v>
      </c>
    </row>
    <row r="180" spans="1:7" s="16" customFormat="1" ht="23.25" customHeight="1">
      <c r="A180" s="114"/>
      <c r="B180" s="11">
        <v>4</v>
      </c>
      <c r="C180" s="7" t="s">
        <v>108</v>
      </c>
      <c r="D180" s="17" t="s">
        <v>18</v>
      </c>
      <c r="E180" s="65">
        <v>100</v>
      </c>
      <c r="F180" s="62">
        <v>7.128</v>
      </c>
      <c r="G180" s="30">
        <f t="shared" si="9"/>
        <v>0.07128</v>
      </c>
    </row>
    <row r="181" spans="1:7" s="16" customFormat="1" ht="36" customHeight="1">
      <c r="A181" s="114"/>
      <c r="B181" s="11">
        <v>5</v>
      </c>
      <c r="C181" s="7" t="s">
        <v>157</v>
      </c>
      <c r="D181" s="17" t="s">
        <v>17</v>
      </c>
      <c r="E181" s="65">
        <v>5218.079</v>
      </c>
      <c r="F181" s="62">
        <v>5218.079</v>
      </c>
      <c r="G181" s="30">
        <f t="shared" si="9"/>
        <v>1</v>
      </c>
    </row>
    <row r="182" spans="1:7" s="16" customFormat="1" ht="24" customHeight="1">
      <c r="A182" s="114"/>
      <c r="B182" s="11">
        <v>6</v>
      </c>
      <c r="C182" s="7" t="s">
        <v>156</v>
      </c>
      <c r="D182" s="17" t="s">
        <v>17</v>
      </c>
      <c r="E182" s="65">
        <v>4726.4</v>
      </c>
      <c r="F182" s="62">
        <v>4726.4</v>
      </c>
      <c r="G182" s="30">
        <f t="shared" si="9"/>
        <v>1</v>
      </c>
    </row>
    <row r="183" spans="1:7" s="16" customFormat="1" ht="24" customHeight="1">
      <c r="A183" s="114"/>
      <c r="B183" s="11">
        <v>7</v>
      </c>
      <c r="C183" s="7" t="s">
        <v>158</v>
      </c>
      <c r="D183" s="17" t="s">
        <v>17</v>
      </c>
      <c r="E183" s="65">
        <v>1417.26</v>
      </c>
      <c r="F183" s="62">
        <v>0</v>
      </c>
      <c r="G183" s="30">
        <f t="shared" si="9"/>
        <v>0</v>
      </c>
    </row>
    <row r="184" spans="1:7" s="16" customFormat="1" ht="24" customHeight="1">
      <c r="A184" s="114"/>
      <c r="B184" s="11"/>
      <c r="C184" s="7"/>
      <c r="D184" s="17" t="s">
        <v>18</v>
      </c>
      <c r="E184" s="65">
        <v>106.859</v>
      </c>
      <c r="F184" s="62">
        <v>0</v>
      </c>
      <c r="G184" s="30">
        <f t="shared" si="9"/>
        <v>0</v>
      </c>
    </row>
    <row r="185" spans="1:7" s="16" customFormat="1" ht="24" customHeight="1">
      <c r="A185" s="114"/>
      <c r="B185" s="11">
        <v>8</v>
      </c>
      <c r="C185" s="7" t="s">
        <v>155</v>
      </c>
      <c r="D185" s="17" t="s">
        <v>17</v>
      </c>
      <c r="E185" s="65">
        <v>1801.49</v>
      </c>
      <c r="F185" s="62">
        <v>0</v>
      </c>
      <c r="G185" s="30">
        <f t="shared" si="9"/>
        <v>0</v>
      </c>
    </row>
    <row r="186" spans="1:7" s="16" customFormat="1" ht="24" customHeight="1">
      <c r="A186" s="114"/>
      <c r="B186" s="36"/>
      <c r="C186" s="36"/>
      <c r="D186" s="17" t="s">
        <v>18</v>
      </c>
      <c r="E186" s="65">
        <v>94.817</v>
      </c>
      <c r="F186" s="62">
        <v>0</v>
      </c>
      <c r="G186" s="30">
        <f t="shared" si="9"/>
        <v>0</v>
      </c>
    </row>
    <row r="187" spans="1:7" s="16" customFormat="1" ht="24" customHeight="1">
      <c r="A187" s="114"/>
      <c r="B187" s="11">
        <v>9</v>
      </c>
      <c r="C187" s="7" t="s">
        <v>159</v>
      </c>
      <c r="D187" s="17" t="s">
        <v>18</v>
      </c>
      <c r="E187" s="65">
        <v>3037.88</v>
      </c>
      <c r="F187" s="62">
        <v>0</v>
      </c>
      <c r="G187" s="30">
        <f t="shared" si="9"/>
        <v>0</v>
      </c>
    </row>
    <row r="188" spans="1:7" s="16" customFormat="1" ht="24" customHeight="1">
      <c r="A188" s="114"/>
      <c r="B188" s="11">
        <v>10</v>
      </c>
      <c r="C188" s="7" t="s">
        <v>160</v>
      </c>
      <c r="D188" s="17" t="s">
        <v>18</v>
      </c>
      <c r="E188" s="65">
        <v>50</v>
      </c>
      <c r="F188" s="62">
        <v>0</v>
      </c>
      <c r="G188" s="30">
        <f t="shared" si="9"/>
        <v>0</v>
      </c>
    </row>
    <row r="189" spans="1:7" s="16" customFormat="1" ht="24" customHeight="1">
      <c r="A189" s="114"/>
      <c r="B189" s="11">
        <v>11</v>
      </c>
      <c r="C189" s="7" t="s">
        <v>161</v>
      </c>
      <c r="D189" s="17" t="s">
        <v>18</v>
      </c>
      <c r="E189" s="65">
        <v>190</v>
      </c>
      <c r="F189" s="62">
        <v>140.122</v>
      </c>
      <c r="G189" s="30">
        <f t="shared" si="9"/>
        <v>0.7374842105263159</v>
      </c>
    </row>
    <row r="190" spans="1:7" s="16" customFormat="1" ht="24" customHeight="1">
      <c r="A190" s="114"/>
      <c r="B190" s="11"/>
      <c r="C190" s="7" t="s">
        <v>57</v>
      </c>
      <c r="D190" s="17" t="s">
        <v>18</v>
      </c>
      <c r="E190" s="65">
        <v>516.7</v>
      </c>
      <c r="F190" s="62">
        <v>0</v>
      </c>
      <c r="G190" s="30">
        <f t="shared" si="9"/>
        <v>0</v>
      </c>
    </row>
    <row r="191" spans="1:7" s="16" customFormat="1" ht="24" customHeight="1">
      <c r="A191" s="114"/>
      <c r="B191" s="11"/>
      <c r="C191" s="7" t="s">
        <v>58</v>
      </c>
      <c r="D191" s="17" t="s">
        <v>18</v>
      </c>
      <c r="E191" s="65">
        <v>1800</v>
      </c>
      <c r="F191" s="62">
        <v>1535</v>
      </c>
      <c r="G191" s="30">
        <f t="shared" si="9"/>
        <v>0.8527777777777777</v>
      </c>
    </row>
    <row r="192" spans="1:7" s="16" customFormat="1" ht="24" customHeight="1">
      <c r="A192" s="114"/>
      <c r="B192" s="31"/>
      <c r="C192" s="24" t="s">
        <v>22</v>
      </c>
      <c r="D192" s="19" t="s">
        <v>17</v>
      </c>
      <c r="E192" s="31">
        <f>E174+E176+E178+E185+E181+E182+E183</f>
        <v>71692.47899999999</v>
      </c>
      <c r="F192" s="31">
        <f>F174+F176+F178+F185+F181+F182+F183</f>
        <v>51355.379</v>
      </c>
      <c r="G192" s="32">
        <f t="shared" si="9"/>
        <v>0.7163286821201985</v>
      </c>
    </row>
    <row r="193" spans="1:7" s="16" customFormat="1" ht="24" customHeight="1">
      <c r="A193" s="114"/>
      <c r="B193" s="31"/>
      <c r="C193" s="57"/>
      <c r="D193" s="19" t="s">
        <v>18</v>
      </c>
      <c r="E193" s="31">
        <f>E190+E191+E175+E177+E179+E180+E187+E189+E184+E186+E188</f>
        <v>9124.1384</v>
      </c>
      <c r="F193" s="31">
        <f>F190+F191+F175+F177+F179+F180+F187+F189+F184+F186+F188</f>
        <v>4052.8064</v>
      </c>
      <c r="G193" s="32">
        <f t="shared" si="9"/>
        <v>0.44418510793304056</v>
      </c>
    </row>
    <row r="194" spans="1:7" s="16" customFormat="1" ht="12.75">
      <c r="A194" s="9"/>
      <c r="B194" s="117" t="s">
        <v>12</v>
      </c>
      <c r="C194" s="117"/>
      <c r="D194" s="10"/>
      <c r="E194" s="66">
        <f>SUM(E192:E193)</f>
        <v>80816.61739999999</v>
      </c>
      <c r="F194" s="10">
        <f>SUM(F192:F193)</f>
        <v>55408.1854</v>
      </c>
      <c r="G194" s="12">
        <f>F194/E194*100</f>
        <v>68.56038669096786</v>
      </c>
    </row>
    <row r="195" spans="1:7" s="16" customFormat="1" ht="12.75" customHeight="1">
      <c r="A195" s="113">
        <v>14</v>
      </c>
      <c r="B195" s="120" t="s">
        <v>99</v>
      </c>
      <c r="C195" s="121"/>
      <c r="D195" s="121"/>
      <c r="E195" s="121"/>
      <c r="F195" s="121"/>
      <c r="G195" s="122"/>
    </row>
    <row r="196" spans="1:7" s="16" customFormat="1" ht="33" customHeight="1">
      <c r="A196" s="114"/>
      <c r="B196" s="11">
        <v>1</v>
      </c>
      <c r="C196" s="13" t="s">
        <v>41</v>
      </c>
      <c r="D196" s="17" t="s">
        <v>18</v>
      </c>
      <c r="E196" s="55">
        <v>79.671</v>
      </c>
      <c r="F196" s="55">
        <v>7.308</v>
      </c>
      <c r="G196" s="30">
        <f aca="true" t="shared" si="10" ref="G196:G201">F196/E196</f>
        <v>0.09172722822607975</v>
      </c>
    </row>
    <row r="197" spans="1:7" s="16" customFormat="1" ht="25.5" customHeight="1">
      <c r="A197" s="114"/>
      <c r="B197" s="11">
        <v>2</v>
      </c>
      <c r="C197" s="13" t="s">
        <v>113</v>
      </c>
      <c r="D197" s="17" t="s">
        <v>18</v>
      </c>
      <c r="E197" s="55">
        <v>7.209</v>
      </c>
      <c r="F197" s="55">
        <v>4.55</v>
      </c>
      <c r="G197" s="30">
        <f t="shared" si="10"/>
        <v>0.6311555000693577</v>
      </c>
    </row>
    <row r="198" spans="1:7" s="16" customFormat="1" ht="26.25" customHeight="1">
      <c r="A198" s="114"/>
      <c r="B198" s="11">
        <v>3</v>
      </c>
      <c r="C198" s="13" t="s">
        <v>169</v>
      </c>
      <c r="D198" s="17" t="s">
        <v>18</v>
      </c>
      <c r="E198" s="55">
        <v>1.32</v>
      </c>
      <c r="F198" s="55">
        <v>1.32</v>
      </c>
      <c r="G198" s="30">
        <f t="shared" si="10"/>
        <v>1</v>
      </c>
    </row>
    <row r="199" spans="1:7" s="16" customFormat="1" ht="26.25" customHeight="1">
      <c r="A199" s="114"/>
      <c r="B199" s="11">
        <v>4</v>
      </c>
      <c r="C199" s="13" t="s">
        <v>114</v>
      </c>
      <c r="D199" s="17" t="s">
        <v>18</v>
      </c>
      <c r="E199" s="55">
        <v>9.9</v>
      </c>
      <c r="F199" s="55">
        <v>3.894</v>
      </c>
      <c r="G199" s="30">
        <f t="shared" si="10"/>
        <v>0.3933333333333333</v>
      </c>
    </row>
    <row r="200" spans="1:7" s="16" customFormat="1" ht="21" customHeight="1">
      <c r="A200" s="114"/>
      <c r="B200" s="11">
        <v>5</v>
      </c>
      <c r="C200" s="13"/>
      <c r="D200" s="17" t="s">
        <v>18</v>
      </c>
      <c r="E200" s="55"/>
      <c r="F200" s="55"/>
      <c r="G200" s="30" t="e">
        <f t="shared" si="10"/>
        <v>#DIV/0!</v>
      </c>
    </row>
    <row r="201" spans="1:7" s="16" customFormat="1" ht="19.5" customHeight="1">
      <c r="A201" s="114"/>
      <c r="B201" s="31"/>
      <c r="C201" s="34" t="s">
        <v>22</v>
      </c>
      <c r="D201" s="19" t="s">
        <v>18</v>
      </c>
      <c r="E201" s="90">
        <f>SUM(E196:E200)</f>
        <v>98.10000000000001</v>
      </c>
      <c r="F201" s="90">
        <f>SUM(F196:F200)</f>
        <v>17.072000000000003</v>
      </c>
      <c r="G201" s="32">
        <f t="shared" si="10"/>
        <v>0.17402650356778798</v>
      </c>
    </row>
    <row r="202" spans="1:7" s="16" customFormat="1" ht="12.75">
      <c r="A202" s="9"/>
      <c r="B202" s="117" t="s">
        <v>12</v>
      </c>
      <c r="C202" s="117"/>
      <c r="D202" s="10"/>
      <c r="E202" s="15">
        <f>SUM(E201)</f>
        <v>98.10000000000001</v>
      </c>
      <c r="F202" s="15">
        <f>SUM(F201)</f>
        <v>17.072000000000003</v>
      </c>
      <c r="G202" s="12">
        <f>F202/E202*100</f>
        <v>17.4026503567788</v>
      </c>
    </row>
    <row r="203" spans="1:7" s="16" customFormat="1" ht="14.25">
      <c r="A203" s="113">
        <v>15</v>
      </c>
      <c r="B203" s="116" t="s">
        <v>88</v>
      </c>
      <c r="C203" s="116"/>
      <c r="D203" s="116"/>
      <c r="E203" s="116"/>
      <c r="F203" s="116"/>
      <c r="G203" s="116"/>
    </row>
    <row r="204" spans="1:7" s="16" customFormat="1" ht="22.5">
      <c r="A204" s="114"/>
      <c r="B204" s="11">
        <v>1</v>
      </c>
      <c r="C204" s="13" t="s">
        <v>89</v>
      </c>
      <c r="D204" s="17" t="s">
        <v>18</v>
      </c>
      <c r="E204" s="51">
        <v>488.8</v>
      </c>
      <c r="F204" s="51">
        <v>488.8</v>
      </c>
      <c r="G204" s="30">
        <f aca="true" t="shared" si="11" ref="G204:G213">F204/E204</f>
        <v>1</v>
      </c>
    </row>
    <row r="205" spans="1:7" s="16" customFormat="1" ht="22.5">
      <c r="A205" s="114"/>
      <c r="B205" s="11">
        <v>2</v>
      </c>
      <c r="C205" s="13" t="s">
        <v>90</v>
      </c>
      <c r="D205" s="17" t="s">
        <v>18</v>
      </c>
      <c r="E205" s="51">
        <v>264.3</v>
      </c>
      <c r="F205" s="51">
        <v>223</v>
      </c>
      <c r="G205" s="30">
        <f t="shared" si="11"/>
        <v>0.8437381763147938</v>
      </c>
    </row>
    <row r="206" spans="1:7" s="16" customFormat="1" ht="22.5">
      <c r="A206" s="114"/>
      <c r="B206" s="11">
        <v>3</v>
      </c>
      <c r="C206" s="13" t="s">
        <v>91</v>
      </c>
      <c r="D206" s="17" t="s">
        <v>18</v>
      </c>
      <c r="E206" s="51">
        <v>100</v>
      </c>
      <c r="F206" s="51">
        <v>59.3</v>
      </c>
      <c r="G206" s="30">
        <f t="shared" si="11"/>
        <v>0.593</v>
      </c>
    </row>
    <row r="207" spans="1:7" s="16" customFormat="1" ht="22.5">
      <c r="A207" s="114"/>
      <c r="B207" s="11">
        <v>4</v>
      </c>
      <c r="C207" s="13" t="s">
        <v>92</v>
      </c>
      <c r="D207" s="17" t="s">
        <v>18</v>
      </c>
      <c r="E207" s="51">
        <v>100</v>
      </c>
      <c r="F207" s="51">
        <v>15.3</v>
      </c>
      <c r="G207" s="30">
        <f t="shared" si="11"/>
        <v>0.153</v>
      </c>
    </row>
    <row r="208" spans="1:7" s="16" customFormat="1" ht="22.5">
      <c r="A208" s="114"/>
      <c r="B208" s="11">
        <v>5</v>
      </c>
      <c r="C208" s="13" t="s">
        <v>93</v>
      </c>
      <c r="D208" s="17" t="s">
        <v>18</v>
      </c>
      <c r="E208" s="51">
        <v>10</v>
      </c>
      <c r="F208" s="51">
        <v>2.3</v>
      </c>
      <c r="G208" s="30">
        <f t="shared" si="11"/>
        <v>0.22999999999999998</v>
      </c>
    </row>
    <row r="209" spans="1:7" s="16" customFormat="1" ht="22.5">
      <c r="A209" s="114"/>
      <c r="B209" s="11">
        <v>6</v>
      </c>
      <c r="C209" s="13" t="s">
        <v>94</v>
      </c>
      <c r="D209" s="17" t="s">
        <v>18</v>
      </c>
      <c r="E209" s="51">
        <v>50</v>
      </c>
      <c r="F209" s="51">
        <v>22.7</v>
      </c>
      <c r="G209" s="30">
        <f t="shared" si="11"/>
        <v>0.45399999999999996</v>
      </c>
    </row>
    <row r="210" spans="1:7" s="16" customFormat="1" ht="22.5">
      <c r="A210" s="114"/>
      <c r="B210" s="11">
        <v>7</v>
      </c>
      <c r="C210" s="13" t="s">
        <v>95</v>
      </c>
      <c r="D210" s="17" t="s">
        <v>18</v>
      </c>
      <c r="E210" s="51">
        <v>300</v>
      </c>
      <c r="F210" s="51">
        <v>108.3</v>
      </c>
      <c r="G210" s="30">
        <f t="shared" si="11"/>
        <v>0.361</v>
      </c>
    </row>
    <row r="211" spans="1:7" s="16" customFormat="1" ht="22.5">
      <c r="A211" s="114"/>
      <c r="B211" s="11">
        <v>8</v>
      </c>
      <c r="C211" s="13" t="s">
        <v>96</v>
      </c>
      <c r="D211" s="17" t="s">
        <v>18</v>
      </c>
      <c r="E211" s="51">
        <v>25</v>
      </c>
      <c r="F211" s="51">
        <v>19</v>
      </c>
      <c r="G211" s="30">
        <f t="shared" si="11"/>
        <v>0.76</v>
      </c>
    </row>
    <row r="212" spans="1:7" s="16" customFormat="1" ht="22.5">
      <c r="A212" s="114"/>
      <c r="B212" s="11">
        <v>9</v>
      </c>
      <c r="C212" s="13" t="s">
        <v>97</v>
      </c>
      <c r="D212" s="17" t="s">
        <v>18</v>
      </c>
      <c r="E212" s="51">
        <v>15</v>
      </c>
      <c r="F212" s="51">
        <v>13.4</v>
      </c>
      <c r="G212" s="30">
        <f t="shared" si="11"/>
        <v>0.8933333333333333</v>
      </c>
    </row>
    <row r="213" spans="1:7" s="16" customFormat="1" ht="33.75">
      <c r="A213" s="114"/>
      <c r="B213" s="11">
        <v>10</v>
      </c>
      <c r="C213" s="13" t="s">
        <v>142</v>
      </c>
      <c r="D213" s="17" t="s">
        <v>18</v>
      </c>
      <c r="E213" s="51">
        <v>99.4</v>
      </c>
      <c r="F213" s="51">
        <v>99.4</v>
      </c>
      <c r="G213" s="30">
        <f t="shared" si="11"/>
        <v>1</v>
      </c>
    </row>
    <row r="214" spans="1:7" s="16" customFormat="1" ht="22.5">
      <c r="A214" s="115"/>
      <c r="B214" s="44"/>
      <c r="C214" s="34" t="s">
        <v>22</v>
      </c>
      <c r="D214" s="19" t="s">
        <v>18</v>
      </c>
      <c r="E214" s="52">
        <f>SUM(E204:E213)</f>
        <v>1452.5</v>
      </c>
      <c r="F214" s="52">
        <f>SUM(F204:F213)</f>
        <v>1051.4999999999998</v>
      </c>
      <c r="G214" s="32">
        <f>F214/E214</f>
        <v>0.7239242685025816</v>
      </c>
    </row>
    <row r="215" spans="1:7" s="16" customFormat="1" ht="12.75">
      <c r="A215" s="9"/>
      <c r="B215" s="111" t="s">
        <v>12</v>
      </c>
      <c r="C215" s="112"/>
      <c r="D215" s="10"/>
      <c r="E215" s="53">
        <f>SUM(E214)</f>
        <v>1452.5</v>
      </c>
      <c r="F215" s="53">
        <f>SUM(F214)</f>
        <v>1051.4999999999998</v>
      </c>
      <c r="G215" s="15">
        <f>F215/E215*100</f>
        <v>72.39242685025816</v>
      </c>
    </row>
    <row r="216" spans="1:7" s="16" customFormat="1" ht="13.5" customHeight="1">
      <c r="A216" s="123">
        <v>16</v>
      </c>
      <c r="B216" s="116" t="s">
        <v>80</v>
      </c>
      <c r="C216" s="116"/>
      <c r="D216" s="116"/>
      <c r="E216" s="116"/>
      <c r="F216" s="116"/>
      <c r="G216" s="116"/>
    </row>
    <row r="217" spans="1:7" s="16" customFormat="1" ht="22.5">
      <c r="A217" s="124"/>
      <c r="B217" s="43">
        <v>1</v>
      </c>
      <c r="C217" s="13" t="s">
        <v>81</v>
      </c>
      <c r="D217" s="17" t="s">
        <v>18</v>
      </c>
      <c r="E217" s="55">
        <v>30</v>
      </c>
      <c r="F217" s="55">
        <v>0</v>
      </c>
      <c r="G217" s="30">
        <f aca="true" t="shared" si="12" ref="G217:G227">F217/E217</f>
        <v>0</v>
      </c>
    </row>
    <row r="218" spans="1:7" s="16" customFormat="1" ht="22.5">
      <c r="A218" s="124"/>
      <c r="B218" s="43">
        <v>2</v>
      </c>
      <c r="C218" s="13" t="s">
        <v>82</v>
      </c>
      <c r="D218" s="17" t="s">
        <v>18</v>
      </c>
      <c r="E218" s="55">
        <v>20</v>
      </c>
      <c r="F218" s="55">
        <v>0</v>
      </c>
      <c r="G218" s="30">
        <f t="shared" si="12"/>
        <v>0</v>
      </c>
    </row>
    <row r="219" spans="1:7" s="16" customFormat="1" ht="22.5">
      <c r="A219" s="124"/>
      <c r="B219" s="43">
        <v>3</v>
      </c>
      <c r="C219" s="13" t="s">
        <v>84</v>
      </c>
      <c r="D219" s="17" t="s">
        <v>35</v>
      </c>
      <c r="E219" s="55">
        <v>150</v>
      </c>
      <c r="F219" s="55">
        <v>50</v>
      </c>
      <c r="G219" s="30">
        <f t="shared" si="12"/>
        <v>0.3333333333333333</v>
      </c>
    </row>
    <row r="220" spans="1:7" s="16" customFormat="1" ht="22.5">
      <c r="A220" s="124"/>
      <c r="B220" s="43">
        <v>4</v>
      </c>
      <c r="C220" s="13" t="s">
        <v>83</v>
      </c>
      <c r="D220" s="17" t="s">
        <v>35</v>
      </c>
      <c r="E220" s="55">
        <v>22700</v>
      </c>
      <c r="F220" s="55">
        <v>16530</v>
      </c>
      <c r="G220" s="30">
        <f t="shared" si="12"/>
        <v>0.728193832599119</v>
      </c>
    </row>
    <row r="221" spans="1:7" s="16" customFormat="1" ht="22.5">
      <c r="A221" s="124"/>
      <c r="B221" s="43">
        <v>5</v>
      </c>
      <c r="C221" s="13" t="s">
        <v>134</v>
      </c>
      <c r="D221" s="17" t="s">
        <v>34</v>
      </c>
      <c r="E221" s="55">
        <v>1150.45</v>
      </c>
      <c r="F221" s="55">
        <v>0</v>
      </c>
      <c r="G221" s="30">
        <f t="shared" si="12"/>
        <v>0</v>
      </c>
    </row>
    <row r="222" spans="1:7" s="16" customFormat="1" ht="22.5">
      <c r="A222" s="124"/>
      <c r="B222" s="43"/>
      <c r="C222" s="13"/>
      <c r="D222" s="17" t="s">
        <v>17</v>
      </c>
      <c r="E222" s="55">
        <v>60.55</v>
      </c>
      <c r="F222" s="55">
        <v>0</v>
      </c>
      <c r="G222" s="30">
        <f t="shared" si="12"/>
        <v>0</v>
      </c>
    </row>
    <row r="223" spans="1:7" s="16" customFormat="1" ht="22.5">
      <c r="A223" s="124"/>
      <c r="B223" s="44"/>
      <c r="C223" s="45" t="s">
        <v>22</v>
      </c>
      <c r="D223" s="19" t="s">
        <v>34</v>
      </c>
      <c r="E223" s="73">
        <f>E221</f>
        <v>1150.45</v>
      </c>
      <c r="F223" s="73">
        <f>F221</f>
        <v>0</v>
      </c>
      <c r="G223" s="32">
        <f t="shared" si="12"/>
        <v>0</v>
      </c>
    </row>
    <row r="224" spans="1:7" s="16" customFormat="1" ht="22.5">
      <c r="A224" s="124"/>
      <c r="B224" s="44"/>
      <c r="C224" s="47"/>
      <c r="D224" s="19" t="s">
        <v>17</v>
      </c>
      <c r="E224" s="73">
        <f>E222</f>
        <v>60.55</v>
      </c>
      <c r="F224" s="73">
        <f>F222</f>
        <v>0</v>
      </c>
      <c r="G224" s="32">
        <f t="shared" si="12"/>
        <v>0</v>
      </c>
    </row>
    <row r="225" spans="1:7" s="16" customFormat="1" ht="22.5">
      <c r="A225" s="124"/>
      <c r="B225" s="44"/>
      <c r="C225" s="47"/>
      <c r="D225" s="19" t="s">
        <v>18</v>
      </c>
      <c r="E225" s="48">
        <f>SUM(E217:E218)</f>
        <v>50</v>
      </c>
      <c r="F225" s="48">
        <f>SUM(F217:F218)</f>
        <v>0</v>
      </c>
      <c r="G225" s="32">
        <f t="shared" si="12"/>
        <v>0</v>
      </c>
    </row>
    <row r="226" spans="1:7" s="16" customFormat="1" ht="22.5">
      <c r="A226" s="125"/>
      <c r="B226" s="44"/>
      <c r="C226" s="47"/>
      <c r="D226" s="19" t="s">
        <v>35</v>
      </c>
      <c r="E226" s="48">
        <f>SUM(E219:E220)</f>
        <v>22850</v>
      </c>
      <c r="F226" s="48">
        <f>SUM(F219:F220)</f>
        <v>16580</v>
      </c>
      <c r="G226" s="32">
        <f t="shared" si="12"/>
        <v>0.7256017505470459</v>
      </c>
    </row>
    <row r="227" spans="1:7" s="16" customFormat="1" ht="12.75">
      <c r="A227" s="14"/>
      <c r="B227" s="111" t="s">
        <v>12</v>
      </c>
      <c r="C227" s="112"/>
      <c r="D227" s="10"/>
      <c r="E227" s="15">
        <f>SUM(E223:E226)</f>
        <v>24111</v>
      </c>
      <c r="F227" s="15">
        <f>SUM(F223:F226)</f>
        <v>16580</v>
      </c>
      <c r="G227" s="49">
        <f t="shared" si="12"/>
        <v>0.6876529384928041</v>
      </c>
    </row>
    <row r="228" spans="1:7" s="16" customFormat="1" ht="31.5" customHeight="1">
      <c r="A228" s="123">
        <v>17</v>
      </c>
      <c r="B228" s="116" t="s">
        <v>98</v>
      </c>
      <c r="C228" s="116"/>
      <c r="D228" s="116"/>
      <c r="E228" s="116"/>
      <c r="F228" s="116"/>
      <c r="G228" s="116"/>
    </row>
    <row r="229" spans="1:7" s="16" customFormat="1" ht="22.5" customHeight="1">
      <c r="A229" s="124"/>
      <c r="B229" s="17">
        <v>1</v>
      </c>
      <c r="C229" s="13" t="s">
        <v>16</v>
      </c>
      <c r="D229" s="17" t="s">
        <v>18</v>
      </c>
      <c r="E229" s="17">
        <v>7023.41</v>
      </c>
      <c r="F229" s="17">
        <v>3451.16</v>
      </c>
      <c r="G229" s="18">
        <f>F229/E229</f>
        <v>0.49137954355505375</v>
      </c>
    </row>
    <row r="230" spans="1:7" s="16" customFormat="1" ht="20.25" customHeight="1">
      <c r="A230" s="124"/>
      <c r="B230" s="17"/>
      <c r="C230" s="13"/>
      <c r="D230" s="17" t="s">
        <v>17</v>
      </c>
      <c r="E230" s="17">
        <v>4.6</v>
      </c>
      <c r="F230" s="17">
        <v>3.1</v>
      </c>
      <c r="G230" s="18">
        <f>F230/E230</f>
        <v>0.673913043478261</v>
      </c>
    </row>
    <row r="231" spans="1:7" s="16" customFormat="1" ht="23.25" customHeight="1">
      <c r="A231" s="124"/>
      <c r="B231" s="17">
        <v>2</v>
      </c>
      <c r="C231" s="13" t="s">
        <v>19</v>
      </c>
      <c r="D231" s="17" t="s">
        <v>18</v>
      </c>
      <c r="E231" s="17">
        <v>3960.68</v>
      </c>
      <c r="F231" s="17">
        <v>2036.73</v>
      </c>
      <c r="G231" s="18">
        <f aca="true" t="shared" si="13" ref="G231:G239">F231/E231</f>
        <v>0.5142374541745357</v>
      </c>
    </row>
    <row r="232" spans="1:7" s="16" customFormat="1" ht="57" customHeight="1">
      <c r="A232" s="124"/>
      <c r="B232" s="17">
        <v>3</v>
      </c>
      <c r="C232" s="13" t="s">
        <v>20</v>
      </c>
      <c r="D232" s="17" t="s">
        <v>17</v>
      </c>
      <c r="E232" s="17">
        <v>4949</v>
      </c>
      <c r="F232" s="17">
        <v>2474.5</v>
      </c>
      <c r="G232" s="18">
        <f t="shared" si="13"/>
        <v>0.5</v>
      </c>
    </row>
    <row r="233" spans="1:7" s="16" customFormat="1" ht="21" customHeight="1">
      <c r="A233" s="124"/>
      <c r="B233" s="17"/>
      <c r="C233" s="13"/>
      <c r="D233" s="17" t="s">
        <v>18</v>
      </c>
      <c r="E233" s="17">
        <v>500</v>
      </c>
      <c r="F233" s="17">
        <v>250.02</v>
      </c>
      <c r="G233" s="18">
        <f t="shared" si="13"/>
        <v>0.50004</v>
      </c>
    </row>
    <row r="234" spans="1:7" s="16" customFormat="1" ht="24" customHeight="1">
      <c r="A234" s="124"/>
      <c r="B234" s="17">
        <v>4</v>
      </c>
      <c r="C234" s="13" t="s">
        <v>21</v>
      </c>
      <c r="D234" s="17" t="s">
        <v>17</v>
      </c>
      <c r="E234" s="17">
        <v>6221.31</v>
      </c>
      <c r="F234" s="17">
        <v>5670.55</v>
      </c>
      <c r="G234" s="18">
        <f t="shared" si="13"/>
        <v>0.9114720211659602</v>
      </c>
    </row>
    <row r="235" spans="1:7" s="16" customFormat="1" ht="24" customHeight="1">
      <c r="A235" s="124"/>
      <c r="B235" s="17"/>
      <c r="C235" s="13"/>
      <c r="D235" s="17" t="s">
        <v>34</v>
      </c>
      <c r="E235" s="17">
        <v>1255.6</v>
      </c>
      <c r="F235" s="17">
        <v>674.9</v>
      </c>
      <c r="G235" s="18">
        <f t="shared" si="13"/>
        <v>0.5375119464797706</v>
      </c>
    </row>
    <row r="236" spans="1:7" s="16" customFormat="1" ht="20.25" customHeight="1">
      <c r="A236" s="124"/>
      <c r="B236" s="17"/>
      <c r="C236" s="13"/>
      <c r="D236" s="17" t="s">
        <v>18</v>
      </c>
      <c r="E236" s="17">
        <v>6708.32</v>
      </c>
      <c r="F236" s="17">
        <v>2264.81</v>
      </c>
      <c r="G236" s="18">
        <f t="shared" si="13"/>
        <v>0.33761209960168864</v>
      </c>
    </row>
    <row r="237" spans="1:7" s="16" customFormat="1" ht="22.5">
      <c r="A237" s="124"/>
      <c r="B237" s="19"/>
      <c r="C237" s="54" t="s">
        <v>22</v>
      </c>
      <c r="D237" s="19" t="s">
        <v>17</v>
      </c>
      <c r="E237" s="19">
        <f>E234+E232+E230</f>
        <v>11174.910000000002</v>
      </c>
      <c r="F237" s="19">
        <f>F234+F232+F230</f>
        <v>8148.150000000001</v>
      </c>
      <c r="G237" s="20">
        <f t="shared" si="13"/>
        <v>0.7291468119206329</v>
      </c>
    </row>
    <row r="238" spans="1:7" s="16" customFormat="1" ht="22.5">
      <c r="A238" s="124"/>
      <c r="B238" s="19"/>
      <c r="C238" s="54"/>
      <c r="D238" s="19" t="s">
        <v>34</v>
      </c>
      <c r="E238" s="19">
        <f>E235</f>
        <v>1255.6</v>
      </c>
      <c r="F238" s="19">
        <f>F235</f>
        <v>674.9</v>
      </c>
      <c r="G238" s="20">
        <f t="shared" si="13"/>
        <v>0.5375119464797706</v>
      </c>
    </row>
    <row r="239" spans="1:7" s="16" customFormat="1" ht="22.5">
      <c r="A239" s="124"/>
      <c r="B239" s="19"/>
      <c r="C239" s="21"/>
      <c r="D239" s="19" t="s">
        <v>18</v>
      </c>
      <c r="E239" s="19">
        <f>E231+E233+E236+E229</f>
        <v>18192.41</v>
      </c>
      <c r="F239" s="19">
        <f>F231+F233+F236+F229</f>
        <v>8002.719999999999</v>
      </c>
      <c r="G239" s="20">
        <f t="shared" si="13"/>
        <v>0.4398933401347045</v>
      </c>
    </row>
    <row r="240" spans="1:7" s="16" customFormat="1" ht="12.75">
      <c r="A240" s="14"/>
      <c r="B240" s="111" t="s">
        <v>12</v>
      </c>
      <c r="C240" s="112"/>
      <c r="D240" s="10"/>
      <c r="E240" s="15">
        <f>SUM(E237:E239)</f>
        <v>30622.920000000002</v>
      </c>
      <c r="F240" s="15">
        <f>SUM(F237:F239)</f>
        <v>16825.77</v>
      </c>
      <c r="G240" s="15">
        <f>F240/E240*100</f>
        <v>54.94502157207738</v>
      </c>
    </row>
    <row r="241" spans="1:7" s="16" customFormat="1" ht="15" customHeight="1">
      <c r="A241" s="123">
        <v>18</v>
      </c>
      <c r="B241" s="116" t="s">
        <v>73</v>
      </c>
      <c r="C241" s="116"/>
      <c r="D241" s="116"/>
      <c r="E241" s="116"/>
      <c r="F241" s="116"/>
      <c r="G241" s="116"/>
    </row>
    <row r="242" spans="1:7" s="16" customFormat="1" ht="48" customHeight="1">
      <c r="A242" s="124"/>
      <c r="B242" s="17"/>
      <c r="C242" s="13" t="s">
        <v>163</v>
      </c>
      <c r="D242" s="17" t="s">
        <v>17</v>
      </c>
      <c r="E242" s="17">
        <v>1727</v>
      </c>
      <c r="F242" s="17">
        <v>876.8</v>
      </c>
      <c r="G242" s="18">
        <f aca="true" t="shared" si="14" ref="G242:G249">F242/E242</f>
        <v>0.5077012159814708</v>
      </c>
    </row>
    <row r="243" spans="1:7" s="16" customFormat="1" ht="21.75" customHeight="1">
      <c r="A243" s="124"/>
      <c r="B243" s="17"/>
      <c r="C243" s="13" t="s">
        <v>162</v>
      </c>
      <c r="D243" s="17" t="s">
        <v>34</v>
      </c>
      <c r="E243" s="17">
        <v>13100</v>
      </c>
      <c r="F243" s="17">
        <v>7459.7</v>
      </c>
      <c r="G243" s="18">
        <f t="shared" si="14"/>
        <v>0.569442748091603</v>
      </c>
    </row>
    <row r="244" spans="1:7" s="16" customFormat="1" ht="21.75" customHeight="1">
      <c r="A244" s="124"/>
      <c r="B244" s="17"/>
      <c r="C244" s="13"/>
      <c r="D244" s="17" t="s">
        <v>17</v>
      </c>
      <c r="E244" s="17">
        <v>689.47</v>
      </c>
      <c r="F244" s="17">
        <v>392.6</v>
      </c>
      <c r="G244" s="18">
        <f t="shared" si="14"/>
        <v>0.5694228900459773</v>
      </c>
    </row>
    <row r="245" spans="1:7" s="16" customFormat="1" ht="34.5" customHeight="1">
      <c r="A245" s="124"/>
      <c r="B245" s="17"/>
      <c r="C245" s="13" t="s">
        <v>164</v>
      </c>
      <c r="D245" s="17" t="s">
        <v>17</v>
      </c>
      <c r="E245" s="17">
        <v>121.83</v>
      </c>
      <c r="F245" s="17">
        <v>87</v>
      </c>
      <c r="G245" s="18">
        <f t="shared" si="14"/>
        <v>0.7141098251662152</v>
      </c>
    </row>
    <row r="246" spans="1:7" s="16" customFormat="1" ht="34.5" customHeight="1">
      <c r="A246" s="124"/>
      <c r="B246" s="17"/>
      <c r="C246" s="13" t="s">
        <v>165</v>
      </c>
      <c r="D246" s="17" t="s">
        <v>17</v>
      </c>
      <c r="E246" s="17">
        <v>4333.1</v>
      </c>
      <c r="F246" s="17">
        <v>1086.3</v>
      </c>
      <c r="G246" s="18">
        <f t="shared" si="14"/>
        <v>0.2506981145138584</v>
      </c>
    </row>
    <row r="247" spans="1:7" s="16" customFormat="1" ht="35.25" customHeight="1">
      <c r="A247" s="124"/>
      <c r="B247" s="17"/>
      <c r="C247" s="13" t="s">
        <v>166</v>
      </c>
      <c r="D247" s="17" t="s">
        <v>34</v>
      </c>
      <c r="E247" s="17">
        <v>402.2</v>
      </c>
      <c r="F247" s="17">
        <v>226.1</v>
      </c>
      <c r="G247" s="18">
        <f t="shared" si="14"/>
        <v>0.5621581302834411</v>
      </c>
    </row>
    <row r="248" spans="1:7" s="16" customFormat="1" ht="22.5" customHeight="1">
      <c r="A248" s="124"/>
      <c r="B248" s="17"/>
      <c r="C248" s="13"/>
      <c r="D248" s="17" t="s">
        <v>17</v>
      </c>
      <c r="E248" s="17">
        <v>21.17</v>
      </c>
      <c r="F248" s="17">
        <v>11.9</v>
      </c>
      <c r="G248" s="18">
        <f t="shared" si="14"/>
        <v>0.5621162021728862</v>
      </c>
    </row>
    <row r="249" spans="1:7" s="16" customFormat="1" ht="22.5" customHeight="1">
      <c r="A249" s="124"/>
      <c r="B249" s="17"/>
      <c r="C249" s="13" t="s">
        <v>74</v>
      </c>
      <c r="D249" s="17" t="s">
        <v>35</v>
      </c>
      <c r="E249" s="17">
        <v>2200</v>
      </c>
      <c r="F249" s="17">
        <v>0</v>
      </c>
      <c r="G249" s="18">
        <f t="shared" si="14"/>
        <v>0</v>
      </c>
    </row>
    <row r="250" spans="1:7" s="16" customFormat="1" ht="21.75" customHeight="1">
      <c r="A250" s="124"/>
      <c r="B250" s="35"/>
      <c r="C250" s="34" t="s">
        <v>22</v>
      </c>
      <c r="D250" s="19" t="s">
        <v>34</v>
      </c>
      <c r="E250" s="19">
        <f>E243+E247</f>
        <v>13502.2</v>
      </c>
      <c r="F250" s="19">
        <f>F243+F247</f>
        <v>7685.8</v>
      </c>
      <c r="G250" s="20">
        <f>F250/E250</f>
        <v>0.569225755802758</v>
      </c>
    </row>
    <row r="251" spans="1:7" s="16" customFormat="1" ht="21.75" customHeight="1">
      <c r="A251" s="124"/>
      <c r="B251" s="35"/>
      <c r="C251" s="34"/>
      <c r="D251" s="19" t="s">
        <v>17</v>
      </c>
      <c r="E251" s="19">
        <f>E242+E244+E248+E245+E246</f>
        <v>6892.570000000001</v>
      </c>
      <c r="F251" s="19">
        <f>F242+F244+F248+F245+F246</f>
        <v>2454.6000000000004</v>
      </c>
      <c r="G251" s="20">
        <f>F250/E250</f>
        <v>0.569225755802758</v>
      </c>
    </row>
    <row r="252" spans="1:7" s="16" customFormat="1" ht="21.75" customHeight="1">
      <c r="A252" s="124"/>
      <c r="B252" s="35"/>
      <c r="C252" s="21"/>
      <c r="D252" s="19" t="s">
        <v>35</v>
      </c>
      <c r="E252" s="19">
        <f>E249</f>
        <v>2200</v>
      </c>
      <c r="F252" s="19">
        <f>F249</f>
        <v>0</v>
      </c>
      <c r="G252" s="20">
        <f>F251/E251</f>
        <v>0.3561226073873751</v>
      </c>
    </row>
    <row r="253" spans="1:7" s="16" customFormat="1" ht="12.75">
      <c r="A253" s="14"/>
      <c r="B253" s="111" t="s">
        <v>12</v>
      </c>
      <c r="C253" s="112"/>
      <c r="D253" s="10"/>
      <c r="E253" s="10">
        <f>SUM(E250:E252)</f>
        <v>22594.77</v>
      </c>
      <c r="F253" s="10">
        <f>SUM(F250:F252)</f>
        <v>10140.400000000001</v>
      </c>
      <c r="G253" s="15">
        <f aca="true" t="shared" si="15" ref="G253:G258">F253/E253*100</f>
        <v>44.87941235958587</v>
      </c>
    </row>
    <row r="254" spans="1:7" s="16" customFormat="1" ht="22.5" customHeight="1">
      <c r="A254" s="98"/>
      <c r="B254" s="126" t="s">
        <v>15</v>
      </c>
      <c r="C254" s="127"/>
      <c r="D254" s="98"/>
      <c r="E254" s="101">
        <f>E21+E39+E56+E75+E82+E113+E127+E138+E146+E151+E161+E171+E194+E202+E215+E227+E240+E253</f>
        <v>586265.3244</v>
      </c>
      <c r="F254" s="101">
        <f>F21+F39+F56+F75+F82+F113+F127+F138+F146+F151+F161+F171+F194+F202+F215+F227+F240+F253</f>
        <v>300056.02040000004</v>
      </c>
      <c r="G254" s="102">
        <f t="shared" si="15"/>
        <v>51.1809257535546</v>
      </c>
    </row>
    <row r="255" spans="1:7" s="16" customFormat="1" ht="25.5">
      <c r="A255" s="98"/>
      <c r="B255" s="99"/>
      <c r="C255" s="100" t="s">
        <v>60</v>
      </c>
      <c r="D255" s="103" t="s">
        <v>34</v>
      </c>
      <c r="E255" s="101">
        <f>E52+E223+E250+E150+E73+E37+E238</f>
        <v>31327.847</v>
      </c>
      <c r="F255" s="101">
        <f>F52+F223+F250+F150+F73+F37+F238</f>
        <v>8360.7</v>
      </c>
      <c r="G255" s="102">
        <f t="shared" si="15"/>
        <v>26.68775801924722</v>
      </c>
    </row>
    <row r="256" spans="1:7" s="16" customFormat="1" ht="25.5">
      <c r="A256" s="98"/>
      <c r="B256" s="99"/>
      <c r="C256" s="100"/>
      <c r="D256" s="103" t="s">
        <v>17</v>
      </c>
      <c r="E256" s="101">
        <f>E36+E53+E72+E80+E136+E148+E170+E192+E224+E237+E251</f>
        <v>310395.404</v>
      </c>
      <c r="F256" s="101">
        <f>F36+F53+F72+F80+F136+F148+F170+F192+F224+F237+F251</f>
        <v>165680.02899999998</v>
      </c>
      <c r="G256" s="102">
        <f t="shared" si="15"/>
        <v>53.37708834116629</v>
      </c>
    </row>
    <row r="257" spans="1:7" s="16" customFormat="1" ht="25.5">
      <c r="A257" s="98"/>
      <c r="B257" s="98"/>
      <c r="C257" s="98"/>
      <c r="D257" s="103" t="s">
        <v>18</v>
      </c>
      <c r="E257" s="101">
        <f>E20+E38+E54+E74+E81+E112+E126+E137+E149+E159+E193+E201+E214+E225+E239+E146</f>
        <v>219000.67340000003</v>
      </c>
      <c r="F257" s="101">
        <f>F20+F38+F54+F74+F81+F112+F126+F137+F149+F159+F193+F201+F214+F225+F239+F146</f>
        <v>109435.29140000002</v>
      </c>
      <c r="G257" s="102">
        <f t="shared" si="15"/>
        <v>49.97029904109875</v>
      </c>
    </row>
    <row r="258" spans="1:7" s="16" customFormat="1" ht="15.75" customHeight="1">
      <c r="A258" s="98"/>
      <c r="B258" s="98"/>
      <c r="C258" s="98"/>
      <c r="D258" s="98" t="s">
        <v>61</v>
      </c>
      <c r="E258" s="101">
        <f>E55+E252+E226</f>
        <v>25541.4</v>
      </c>
      <c r="F258" s="101">
        <f>F55+F252+F226</f>
        <v>16580</v>
      </c>
      <c r="G258" s="102">
        <f t="shared" si="15"/>
        <v>64.91421770145723</v>
      </c>
    </row>
    <row r="259" spans="1:7" ht="12.75" customHeight="1">
      <c r="A259" s="128" t="s">
        <v>193</v>
      </c>
      <c r="B259" s="128"/>
      <c r="C259" s="128"/>
      <c r="D259" s="128"/>
      <c r="E259" s="128"/>
      <c r="F259" s="128"/>
      <c r="G259" s="128"/>
    </row>
    <row r="260" spans="1:7" ht="0.75" customHeight="1">
      <c r="A260" s="129"/>
      <c r="B260" s="129"/>
      <c r="C260" s="129"/>
      <c r="D260" s="129"/>
      <c r="E260" s="129"/>
      <c r="F260" s="129"/>
      <c r="G260" s="129"/>
    </row>
    <row r="261" spans="1:7" ht="15.75" customHeight="1" hidden="1">
      <c r="A261" s="129"/>
      <c r="B261" s="129"/>
      <c r="C261" s="129"/>
      <c r="D261" s="129"/>
      <c r="E261" s="129"/>
      <c r="F261" s="129"/>
      <c r="G261" s="129"/>
    </row>
    <row r="262" spans="1:7" ht="15.75" customHeight="1">
      <c r="A262" s="129"/>
      <c r="B262" s="129"/>
      <c r="C262" s="129"/>
      <c r="D262" s="129"/>
      <c r="E262" s="129"/>
      <c r="F262" s="129"/>
      <c r="G262" s="129"/>
    </row>
    <row r="263" spans="1:7" ht="15.75" customHeight="1">
      <c r="A263" s="129"/>
      <c r="B263" s="129"/>
      <c r="C263" s="129"/>
      <c r="D263" s="129"/>
      <c r="E263" s="129"/>
      <c r="F263" s="129"/>
      <c r="G263" s="129"/>
    </row>
    <row r="264" spans="1:7" ht="15.75" customHeight="1">
      <c r="A264" s="129"/>
      <c r="B264" s="129"/>
      <c r="C264" s="129"/>
      <c r="D264" s="129"/>
      <c r="E264" s="129"/>
      <c r="F264" s="129"/>
      <c r="G264" s="129"/>
    </row>
    <row r="265" spans="1:7" ht="17.25" customHeight="1">
      <c r="A265" s="129"/>
      <c r="B265" s="129"/>
      <c r="C265" s="129"/>
      <c r="D265" s="129"/>
      <c r="E265" s="129"/>
      <c r="F265" s="129"/>
      <c r="G265" s="129"/>
    </row>
    <row r="266" spans="1:7" ht="5.25" customHeight="1" hidden="1">
      <c r="A266" s="129"/>
      <c r="B266" s="129"/>
      <c r="C266" s="129"/>
      <c r="D266" s="129"/>
      <c r="E266" s="129"/>
      <c r="F266" s="129"/>
      <c r="G266" s="129"/>
    </row>
    <row r="267" spans="1:7" ht="15.75" customHeight="1" hidden="1">
      <c r="A267" s="129"/>
      <c r="B267" s="129"/>
      <c r="C267" s="129"/>
      <c r="D267" s="129"/>
      <c r="E267" s="129"/>
      <c r="F267" s="129"/>
      <c r="G267" s="129"/>
    </row>
    <row r="268" spans="1:7" ht="15.75" customHeight="1">
      <c r="A268" s="130"/>
      <c r="B268" s="130"/>
      <c r="C268" s="130"/>
      <c r="D268" s="130"/>
      <c r="E268" s="130"/>
      <c r="F268" s="130"/>
      <c r="G268" s="130"/>
    </row>
    <row r="269" spans="1:7" ht="15.75">
      <c r="A269" s="87"/>
      <c r="B269" s="87"/>
      <c r="C269" s="88"/>
      <c r="D269" s="87"/>
      <c r="E269" s="87"/>
      <c r="F269" s="87"/>
      <c r="G269" s="87"/>
    </row>
    <row r="270" spans="1:7" ht="12.75">
      <c r="A270" s="86"/>
      <c r="B270" s="86"/>
      <c r="C270" s="86"/>
      <c r="D270" s="86"/>
      <c r="E270" s="86"/>
      <c r="F270" s="86"/>
      <c r="G270" s="86"/>
    </row>
    <row r="271" spans="1:7" ht="12.75">
      <c r="A271" s="86"/>
      <c r="B271" s="86"/>
      <c r="C271" s="86"/>
      <c r="D271" s="86"/>
      <c r="E271" s="86"/>
      <c r="F271" s="86"/>
      <c r="G271" s="86"/>
    </row>
    <row r="272" spans="1:7" ht="12.75">
      <c r="A272" s="86"/>
      <c r="B272" s="86"/>
      <c r="C272" s="86"/>
      <c r="D272" s="86"/>
      <c r="E272" s="86"/>
      <c r="F272" s="86"/>
      <c r="G272" s="86"/>
    </row>
    <row r="273" spans="1:7" ht="12.75">
      <c r="A273" s="86"/>
      <c r="B273" s="86"/>
      <c r="C273" s="86"/>
      <c r="D273" s="86"/>
      <c r="E273" s="86"/>
      <c r="F273" s="86"/>
      <c r="G273" s="86"/>
    </row>
    <row r="274" spans="1:7" ht="12.75">
      <c r="A274" s="86"/>
      <c r="B274" s="86"/>
      <c r="C274" s="86"/>
      <c r="D274" s="86"/>
      <c r="E274" s="86"/>
      <c r="F274" s="86"/>
      <c r="G274" s="86"/>
    </row>
    <row r="275" spans="1:7" ht="12.75">
      <c r="A275" s="86"/>
      <c r="B275" s="86"/>
      <c r="C275" s="86"/>
      <c r="D275" s="86"/>
      <c r="E275" s="86"/>
      <c r="F275" s="86"/>
      <c r="G275" s="86"/>
    </row>
    <row r="276" spans="1:7" ht="12.75">
      <c r="A276" s="86"/>
      <c r="B276" s="86"/>
      <c r="C276" s="86"/>
      <c r="D276" s="86"/>
      <c r="E276" s="86"/>
      <c r="F276" s="86"/>
      <c r="G276" s="86"/>
    </row>
    <row r="277" spans="1:7" ht="12.75">
      <c r="A277" s="86"/>
      <c r="B277" s="86"/>
      <c r="C277" s="86"/>
      <c r="D277" s="86"/>
      <c r="E277" s="86"/>
      <c r="F277" s="86"/>
      <c r="G277" s="86"/>
    </row>
    <row r="278" spans="1:7" ht="12.75">
      <c r="A278" s="86"/>
      <c r="B278" s="86"/>
      <c r="C278" s="86"/>
      <c r="D278" s="86"/>
      <c r="E278" s="86"/>
      <c r="F278" s="86"/>
      <c r="G278" s="86"/>
    </row>
    <row r="279" spans="1:7" ht="12.75">
      <c r="A279" s="86"/>
      <c r="B279" s="86"/>
      <c r="C279" s="86"/>
      <c r="D279" s="86"/>
      <c r="E279" s="86"/>
      <c r="F279" s="86"/>
      <c r="G279" s="86"/>
    </row>
    <row r="280" spans="1:7" ht="12.75">
      <c r="A280" s="86"/>
      <c r="B280" s="86"/>
      <c r="C280" s="86"/>
      <c r="D280" s="86"/>
      <c r="E280" s="86"/>
      <c r="F280" s="86"/>
      <c r="G280" s="86"/>
    </row>
    <row r="281" spans="1:7" ht="12.75">
      <c r="A281" s="86"/>
      <c r="B281" s="86"/>
      <c r="C281" s="86"/>
      <c r="D281" s="86"/>
      <c r="E281" s="86"/>
      <c r="F281" s="86"/>
      <c r="G281" s="86"/>
    </row>
    <row r="282" spans="1:7" ht="12.75">
      <c r="A282" s="86"/>
      <c r="B282" s="86"/>
      <c r="C282" s="86"/>
      <c r="D282" s="86"/>
      <c r="E282" s="86"/>
      <c r="F282" s="86"/>
      <c r="G282" s="86"/>
    </row>
    <row r="283" spans="1:7" ht="12.75">
      <c r="A283" s="86"/>
      <c r="B283" s="86"/>
      <c r="C283" s="86"/>
      <c r="D283" s="86"/>
      <c r="E283" s="86"/>
      <c r="F283" s="86"/>
      <c r="G283" s="86"/>
    </row>
    <row r="284" spans="1:7" ht="12.75">
      <c r="A284" s="86"/>
      <c r="B284" s="86"/>
      <c r="C284" s="86"/>
      <c r="D284" s="86"/>
      <c r="E284" s="86"/>
      <c r="F284" s="86"/>
      <c r="G284" s="86"/>
    </row>
    <row r="285" spans="1:7" ht="12.75">
      <c r="A285" s="86"/>
      <c r="B285" s="86"/>
      <c r="C285" s="86"/>
      <c r="D285" s="86"/>
      <c r="E285" s="86"/>
      <c r="F285" s="86"/>
      <c r="G285" s="86"/>
    </row>
    <row r="286" spans="1:7" ht="12.75">
      <c r="A286" s="86"/>
      <c r="B286" s="86"/>
      <c r="C286" s="86"/>
      <c r="D286" s="86"/>
      <c r="E286" s="86"/>
      <c r="F286" s="86"/>
      <c r="G286" s="86"/>
    </row>
    <row r="287" spans="1:7" ht="12.75">
      <c r="A287" s="86"/>
      <c r="B287" s="86"/>
      <c r="C287" s="86"/>
      <c r="D287" s="86"/>
      <c r="E287" s="86"/>
      <c r="F287" s="86"/>
      <c r="G287" s="86"/>
    </row>
    <row r="288" spans="1:7" ht="12.75">
      <c r="A288" s="86"/>
      <c r="B288" s="86"/>
      <c r="C288" s="86"/>
      <c r="D288" s="86"/>
      <c r="E288" s="86"/>
      <c r="F288" s="86"/>
      <c r="G288" s="86"/>
    </row>
    <row r="289" spans="1:7" ht="12.75">
      <c r="A289" s="86"/>
      <c r="B289" s="86"/>
      <c r="C289" s="86"/>
      <c r="D289" s="86"/>
      <c r="E289" s="86"/>
      <c r="F289" s="86"/>
      <c r="G289" s="86"/>
    </row>
    <row r="290" spans="1:7" ht="12.75">
      <c r="A290" s="86"/>
      <c r="B290" s="86"/>
      <c r="C290" s="86"/>
      <c r="D290" s="86"/>
      <c r="E290" s="86"/>
      <c r="F290" s="86"/>
      <c r="G290" s="86"/>
    </row>
    <row r="291" spans="1:7" ht="12.75">
      <c r="A291" s="86"/>
      <c r="B291" s="86"/>
      <c r="C291" s="86"/>
      <c r="D291" s="86"/>
      <c r="E291" s="86"/>
      <c r="F291" s="86"/>
      <c r="G291" s="86"/>
    </row>
    <row r="292" spans="1:7" ht="12.75">
      <c r="A292" s="86"/>
      <c r="B292" s="86"/>
      <c r="C292" s="86"/>
      <c r="D292" s="86"/>
      <c r="E292" s="86"/>
      <c r="F292" s="86"/>
      <c r="G292" s="86"/>
    </row>
    <row r="293" spans="1:7" ht="12.75">
      <c r="A293" s="86"/>
      <c r="B293" s="86"/>
      <c r="C293" s="86"/>
      <c r="D293" s="86"/>
      <c r="E293" s="86"/>
      <c r="F293" s="86"/>
      <c r="G293" s="86"/>
    </row>
    <row r="294" spans="1:7" ht="12.75">
      <c r="A294" s="86"/>
      <c r="B294" s="86"/>
      <c r="C294" s="86"/>
      <c r="D294" s="86"/>
      <c r="E294" s="86"/>
      <c r="F294" s="86"/>
      <c r="G294" s="86"/>
    </row>
    <row r="295" spans="1:7" ht="12.75">
      <c r="A295" s="86"/>
      <c r="B295" s="86"/>
      <c r="C295" s="86"/>
      <c r="D295" s="86"/>
      <c r="E295" s="86"/>
      <c r="F295" s="86"/>
      <c r="G295" s="86"/>
    </row>
    <row r="296" spans="1:7" ht="12.75">
      <c r="A296" s="86"/>
      <c r="B296" s="86"/>
      <c r="C296" s="86"/>
      <c r="D296" s="86"/>
      <c r="E296" s="86"/>
      <c r="F296" s="86"/>
      <c r="G296" s="86"/>
    </row>
    <row r="297" spans="1:7" ht="12.75">
      <c r="A297" s="86"/>
      <c r="B297" s="86"/>
      <c r="C297" s="86"/>
      <c r="D297" s="86"/>
      <c r="E297" s="86"/>
      <c r="F297" s="86"/>
      <c r="G297" s="86"/>
    </row>
    <row r="298" spans="1:7" ht="12.75">
      <c r="A298" s="86"/>
      <c r="B298" s="86"/>
      <c r="C298" s="86"/>
      <c r="D298" s="86"/>
      <c r="E298" s="86"/>
      <c r="F298" s="86"/>
      <c r="G298" s="86"/>
    </row>
    <row r="299" spans="1:7" ht="12.75">
      <c r="A299" s="86"/>
      <c r="B299" s="86"/>
      <c r="C299" s="86"/>
      <c r="D299" s="86"/>
      <c r="E299" s="86"/>
      <c r="F299" s="86"/>
      <c r="G299" s="86"/>
    </row>
    <row r="300" spans="1:7" ht="12.75">
      <c r="A300" s="86"/>
      <c r="B300" s="86"/>
      <c r="C300" s="86"/>
      <c r="D300" s="86"/>
      <c r="E300" s="86"/>
      <c r="F300" s="86"/>
      <c r="G300" s="86"/>
    </row>
    <row r="301" spans="1:7" ht="12.75">
      <c r="A301" s="86"/>
      <c r="B301" s="86"/>
      <c r="C301" s="86"/>
      <c r="D301" s="86"/>
      <c r="E301" s="86"/>
      <c r="F301" s="86"/>
      <c r="G301" s="86"/>
    </row>
    <row r="302" spans="1:7" ht="12.75">
      <c r="A302" s="86"/>
      <c r="B302" s="86"/>
      <c r="C302" s="86"/>
      <c r="D302" s="86"/>
      <c r="E302" s="86"/>
      <c r="F302" s="86"/>
      <c r="G302" s="86"/>
    </row>
    <row r="303" spans="1:7" ht="12.75">
      <c r="A303" s="86"/>
      <c r="B303" s="86"/>
      <c r="C303" s="86"/>
      <c r="D303" s="86"/>
      <c r="E303" s="86"/>
      <c r="F303" s="86"/>
      <c r="G303" s="86"/>
    </row>
    <row r="304" spans="1:7" ht="12.75">
      <c r="A304" s="86"/>
      <c r="B304" s="86"/>
      <c r="C304" s="86"/>
      <c r="D304" s="86"/>
      <c r="E304" s="86"/>
      <c r="F304" s="86"/>
      <c r="G304" s="86"/>
    </row>
    <row r="305" spans="1:7" ht="12.75">
      <c r="A305" s="86"/>
      <c r="B305" s="86"/>
      <c r="C305" s="86"/>
      <c r="D305" s="86"/>
      <c r="E305" s="86"/>
      <c r="F305" s="86"/>
      <c r="G305" s="86"/>
    </row>
    <row r="306" spans="1:7" ht="12.75">
      <c r="A306" s="86"/>
      <c r="B306" s="86"/>
      <c r="C306" s="86"/>
      <c r="D306" s="86"/>
      <c r="E306" s="86"/>
      <c r="F306" s="86"/>
      <c r="G306" s="86"/>
    </row>
    <row r="307" spans="1:7" ht="12.75">
      <c r="A307" s="86"/>
      <c r="B307" s="86"/>
      <c r="C307" s="86"/>
      <c r="D307" s="86"/>
      <c r="E307" s="86"/>
      <c r="F307" s="86"/>
      <c r="G307" s="86"/>
    </row>
    <row r="308" spans="1:7" ht="12.75">
      <c r="A308" s="86"/>
      <c r="B308" s="86"/>
      <c r="C308" s="86"/>
      <c r="D308" s="86"/>
      <c r="E308" s="86"/>
      <c r="F308" s="86"/>
      <c r="G308" s="86"/>
    </row>
    <row r="309" spans="1:7" ht="12.75">
      <c r="A309" s="86"/>
      <c r="B309" s="86"/>
      <c r="C309" s="86"/>
      <c r="D309" s="86"/>
      <c r="E309" s="86"/>
      <c r="F309" s="86"/>
      <c r="G309" s="86"/>
    </row>
    <row r="310" spans="1:7" ht="12.75">
      <c r="A310" s="86"/>
      <c r="B310" s="86"/>
      <c r="C310" s="86"/>
      <c r="D310" s="86"/>
      <c r="E310" s="86"/>
      <c r="F310" s="86"/>
      <c r="G310" s="86"/>
    </row>
    <row r="311" spans="1:7" ht="12.75">
      <c r="A311" s="86"/>
      <c r="B311" s="86"/>
      <c r="C311" s="86"/>
      <c r="D311" s="86"/>
      <c r="E311" s="86"/>
      <c r="F311" s="86"/>
      <c r="G311" s="86"/>
    </row>
    <row r="312" spans="1:7" ht="12.75">
      <c r="A312" s="86"/>
      <c r="B312" s="86"/>
      <c r="C312" s="86"/>
      <c r="D312" s="86"/>
      <c r="E312" s="86"/>
      <c r="F312" s="86"/>
      <c r="G312" s="86"/>
    </row>
    <row r="313" spans="1:7" ht="12.75">
      <c r="A313" s="86"/>
      <c r="B313" s="86"/>
      <c r="C313" s="86"/>
      <c r="D313" s="86"/>
      <c r="E313" s="86"/>
      <c r="F313" s="86"/>
      <c r="G313" s="86"/>
    </row>
    <row r="314" spans="1:7" ht="12.75">
      <c r="A314" s="86"/>
      <c r="B314" s="86"/>
      <c r="C314" s="86"/>
      <c r="D314" s="86"/>
      <c r="E314" s="86"/>
      <c r="F314" s="86"/>
      <c r="G314" s="86"/>
    </row>
    <row r="315" spans="1:7" ht="12.75">
      <c r="A315" s="86"/>
      <c r="B315" s="86"/>
      <c r="C315" s="86"/>
      <c r="D315" s="86"/>
      <c r="E315" s="86"/>
      <c r="F315" s="86"/>
      <c r="G315" s="86"/>
    </row>
    <row r="316" spans="1:7" ht="12.75">
      <c r="A316" s="86"/>
      <c r="B316" s="86"/>
      <c r="C316" s="86"/>
      <c r="D316" s="86"/>
      <c r="E316" s="86"/>
      <c r="F316" s="86"/>
      <c r="G316" s="86"/>
    </row>
    <row r="317" spans="1:7" ht="12.75">
      <c r="A317" s="86"/>
      <c r="B317" s="86"/>
      <c r="C317" s="86"/>
      <c r="D317" s="86"/>
      <c r="E317" s="86"/>
      <c r="F317" s="86"/>
      <c r="G317" s="86"/>
    </row>
    <row r="318" spans="1:7" ht="12.75">
      <c r="A318" s="86"/>
      <c r="B318" s="86"/>
      <c r="C318" s="86"/>
      <c r="D318" s="86"/>
      <c r="E318" s="86"/>
      <c r="F318" s="86"/>
      <c r="G318" s="86"/>
    </row>
    <row r="319" spans="1:7" ht="12.75">
      <c r="A319" s="86"/>
      <c r="B319" s="86"/>
      <c r="C319" s="86"/>
      <c r="D319" s="86"/>
      <c r="E319" s="86"/>
      <c r="F319" s="86"/>
      <c r="G319" s="86"/>
    </row>
    <row r="320" spans="1:7" ht="12.75">
      <c r="A320" s="86"/>
      <c r="B320" s="86"/>
      <c r="C320" s="86"/>
      <c r="D320" s="86"/>
      <c r="E320" s="86"/>
      <c r="F320" s="86"/>
      <c r="G320" s="86"/>
    </row>
    <row r="321" spans="1:7" ht="12.75">
      <c r="A321" s="86"/>
      <c r="B321" s="86"/>
      <c r="C321" s="86"/>
      <c r="D321" s="86"/>
      <c r="E321" s="86"/>
      <c r="F321" s="86"/>
      <c r="G321" s="86"/>
    </row>
    <row r="322" spans="1:7" ht="12.75">
      <c r="A322" s="86"/>
      <c r="B322" s="86"/>
      <c r="C322" s="86"/>
      <c r="D322" s="86"/>
      <c r="E322" s="86"/>
      <c r="F322" s="86"/>
      <c r="G322" s="86"/>
    </row>
    <row r="323" spans="1:7" ht="12.75">
      <c r="A323" s="86"/>
      <c r="B323" s="86"/>
      <c r="C323" s="86"/>
      <c r="D323" s="86"/>
      <c r="E323" s="86"/>
      <c r="F323" s="86"/>
      <c r="G323" s="86"/>
    </row>
    <row r="324" spans="1:7" ht="12.75">
      <c r="A324" s="86"/>
      <c r="B324" s="86"/>
      <c r="C324" s="86"/>
      <c r="D324" s="86"/>
      <c r="E324" s="86"/>
      <c r="F324" s="86"/>
      <c r="G324" s="86"/>
    </row>
    <row r="325" spans="1:7" ht="12.75">
      <c r="A325" s="86"/>
      <c r="B325" s="86"/>
      <c r="C325" s="86"/>
      <c r="D325" s="86"/>
      <c r="E325" s="86"/>
      <c r="F325" s="86"/>
      <c r="G325" s="86"/>
    </row>
    <row r="326" spans="1:7" ht="12.75">
      <c r="A326" s="86"/>
      <c r="B326" s="86"/>
      <c r="C326" s="86"/>
      <c r="D326" s="86"/>
      <c r="E326" s="86"/>
      <c r="F326" s="86"/>
      <c r="G326" s="86"/>
    </row>
    <row r="327" spans="1:7" ht="12.75">
      <c r="A327" s="86"/>
      <c r="B327" s="86"/>
      <c r="C327" s="86"/>
      <c r="D327" s="86"/>
      <c r="E327" s="86"/>
      <c r="F327" s="86"/>
      <c r="G327" s="86"/>
    </row>
    <row r="328" spans="1:7" ht="12.75">
      <c r="A328" s="86"/>
      <c r="B328" s="86"/>
      <c r="C328" s="86"/>
      <c r="D328" s="86"/>
      <c r="E328" s="86"/>
      <c r="F328" s="86"/>
      <c r="G328" s="86"/>
    </row>
    <row r="329" spans="1:7" ht="12.75">
      <c r="A329" s="86"/>
      <c r="B329" s="86"/>
      <c r="C329" s="86"/>
      <c r="D329" s="86"/>
      <c r="E329" s="86"/>
      <c r="F329" s="86"/>
      <c r="G329" s="86"/>
    </row>
    <row r="330" spans="1:7" ht="12.75">
      <c r="A330" s="86"/>
      <c r="B330" s="86"/>
      <c r="C330" s="86"/>
      <c r="D330" s="86"/>
      <c r="E330" s="86"/>
      <c r="F330" s="86"/>
      <c r="G330" s="86"/>
    </row>
    <row r="331" spans="1:7" ht="12.75">
      <c r="A331" s="86"/>
      <c r="B331" s="86"/>
      <c r="C331" s="86"/>
      <c r="D331" s="86"/>
      <c r="E331" s="86"/>
      <c r="F331" s="86"/>
      <c r="G331" s="86"/>
    </row>
    <row r="332" spans="1:7" ht="12.75">
      <c r="A332" s="86"/>
      <c r="B332" s="86"/>
      <c r="C332" s="86"/>
      <c r="D332" s="86"/>
      <c r="E332" s="86"/>
      <c r="F332" s="86"/>
      <c r="G332" s="86"/>
    </row>
    <row r="333" spans="1:7" ht="12.75">
      <c r="A333" s="86"/>
      <c r="B333" s="86"/>
      <c r="C333" s="86"/>
      <c r="D333" s="86"/>
      <c r="E333" s="86"/>
      <c r="F333" s="86"/>
      <c r="G333" s="86"/>
    </row>
    <row r="334" spans="1:7" ht="12.75">
      <c r="A334" s="86"/>
      <c r="B334" s="86"/>
      <c r="C334" s="86"/>
      <c r="D334" s="86"/>
      <c r="E334" s="86"/>
      <c r="F334" s="86"/>
      <c r="G334" s="86"/>
    </row>
    <row r="335" spans="1:7" ht="12.75">
      <c r="A335" s="86"/>
      <c r="B335" s="86"/>
      <c r="C335" s="86"/>
      <c r="D335" s="86"/>
      <c r="E335" s="86"/>
      <c r="F335" s="86"/>
      <c r="G335" s="86"/>
    </row>
    <row r="336" spans="1:7" ht="12.75">
      <c r="A336" s="86"/>
      <c r="B336" s="86"/>
      <c r="C336" s="86"/>
      <c r="D336" s="86"/>
      <c r="E336" s="86"/>
      <c r="F336" s="86"/>
      <c r="G336" s="86"/>
    </row>
    <row r="337" spans="1:7" ht="12.75">
      <c r="A337" s="86"/>
      <c r="B337" s="86"/>
      <c r="C337" s="86"/>
      <c r="D337" s="86"/>
      <c r="E337" s="86"/>
      <c r="F337" s="86"/>
      <c r="G337" s="86"/>
    </row>
    <row r="338" spans="1:7" ht="12.75">
      <c r="A338" s="86"/>
      <c r="B338" s="86"/>
      <c r="C338" s="86"/>
      <c r="D338" s="86"/>
      <c r="E338" s="86"/>
      <c r="F338" s="86"/>
      <c r="G338" s="86"/>
    </row>
    <row r="339" spans="1:7" ht="12.75">
      <c r="A339" s="86"/>
      <c r="B339" s="86"/>
      <c r="C339" s="86"/>
      <c r="D339" s="86"/>
      <c r="E339" s="86"/>
      <c r="F339" s="86"/>
      <c r="G339" s="86"/>
    </row>
    <row r="340" spans="1:7" ht="12.75">
      <c r="A340" s="86"/>
      <c r="B340" s="86"/>
      <c r="C340" s="86"/>
      <c r="D340" s="86"/>
      <c r="E340" s="86"/>
      <c r="F340" s="86"/>
      <c r="G340" s="86"/>
    </row>
    <row r="341" spans="1:7" ht="12.75">
      <c r="A341" s="86"/>
      <c r="B341" s="86"/>
      <c r="C341" s="86"/>
      <c r="D341" s="86"/>
      <c r="E341" s="86"/>
      <c r="F341" s="86"/>
      <c r="G341" s="86"/>
    </row>
    <row r="342" spans="1:7" ht="12.75">
      <c r="A342" s="86"/>
      <c r="B342" s="86"/>
      <c r="C342" s="86"/>
      <c r="D342" s="86"/>
      <c r="E342" s="86"/>
      <c r="F342" s="86"/>
      <c r="G342" s="86"/>
    </row>
    <row r="343" spans="1:7" ht="12.75">
      <c r="A343" s="86"/>
      <c r="B343" s="86"/>
      <c r="C343" s="86"/>
      <c r="D343" s="86"/>
      <c r="E343" s="86"/>
      <c r="F343" s="86"/>
      <c r="G343" s="86"/>
    </row>
    <row r="344" spans="1:7" ht="12.75">
      <c r="A344" s="86"/>
      <c r="B344" s="86"/>
      <c r="C344" s="86"/>
      <c r="D344" s="86"/>
      <c r="E344" s="86"/>
      <c r="F344" s="86"/>
      <c r="G344" s="86"/>
    </row>
    <row r="345" spans="1:7" ht="12.75">
      <c r="A345" s="86"/>
      <c r="B345" s="86"/>
      <c r="C345" s="86"/>
      <c r="D345" s="86"/>
      <c r="E345" s="86"/>
      <c r="F345" s="86"/>
      <c r="G345" s="86"/>
    </row>
    <row r="346" spans="1:7" ht="12.75">
      <c r="A346" s="86"/>
      <c r="B346" s="86"/>
      <c r="C346" s="86"/>
      <c r="D346" s="86"/>
      <c r="E346" s="86"/>
      <c r="F346" s="86"/>
      <c r="G346" s="86"/>
    </row>
    <row r="347" spans="1:7" ht="12.75">
      <c r="A347" s="86"/>
      <c r="B347" s="86"/>
      <c r="C347" s="86"/>
      <c r="D347" s="86"/>
      <c r="E347" s="86"/>
      <c r="F347" s="86"/>
      <c r="G347" s="86"/>
    </row>
    <row r="348" spans="1:7" ht="12.75">
      <c r="A348" s="86"/>
      <c r="B348" s="86"/>
      <c r="C348" s="86"/>
      <c r="D348" s="86"/>
      <c r="E348" s="86"/>
      <c r="F348" s="86"/>
      <c r="G348" s="86"/>
    </row>
    <row r="349" spans="1:7" ht="12.75">
      <c r="A349" s="86"/>
      <c r="B349" s="86"/>
      <c r="C349" s="86"/>
      <c r="D349" s="86"/>
      <c r="E349" s="86"/>
      <c r="F349" s="86"/>
      <c r="G349" s="86"/>
    </row>
    <row r="350" spans="1:7" ht="12.75">
      <c r="A350" s="86"/>
      <c r="B350" s="86"/>
      <c r="C350" s="86"/>
      <c r="D350" s="86"/>
      <c r="E350" s="86"/>
      <c r="F350" s="86"/>
      <c r="G350" s="86"/>
    </row>
    <row r="351" spans="1:7" ht="12.75">
      <c r="A351" s="86"/>
      <c r="B351" s="86"/>
      <c r="C351" s="86"/>
      <c r="D351" s="86"/>
      <c r="E351" s="86"/>
      <c r="F351" s="86"/>
      <c r="G351" s="86"/>
    </row>
    <row r="352" spans="1:7" ht="12.75">
      <c r="A352" s="86"/>
      <c r="B352" s="86"/>
      <c r="C352" s="86"/>
      <c r="D352" s="86"/>
      <c r="E352" s="86"/>
      <c r="F352" s="86"/>
      <c r="G352" s="86"/>
    </row>
  </sheetData>
  <sheetProtection/>
  <mergeCells count="59">
    <mergeCell ref="B253:C253"/>
    <mergeCell ref="B254:C254"/>
    <mergeCell ref="A259:G267"/>
    <mergeCell ref="A268:G268"/>
    <mergeCell ref="B227:C227"/>
    <mergeCell ref="A228:A239"/>
    <mergeCell ref="B228:G228"/>
    <mergeCell ref="B240:C240"/>
    <mergeCell ref="A241:A252"/>
    <mergeCell ref="B241:G241"/>
    <mergeCell ref="B202:C202"/>
    <mergeCell ref="A203:A214"/>
    <mergeCell ref="B203:G203"/>
    <mergeCell ref="B215:C215"/>
    <mergeCell ref="A216:A226"/>
    <mergeCell ref="B216:G216"/>
    <mergeCell ref="B171:C171"/>
    <mergeCell ref="A172:A193"/>
    <mergeCell ref="B172:G172"/>
    <mergeCell ref="B194:C194"/>
    <mergeCell ref="A195:A201"/>
    <mergeCell ref="B195:G195"/>
    <mergeCell ref="B151:C151"/>
    <mergeCell ref="A152:A160"/>
    <mergeCell ref="B152:G152"/>
    <mergeCell ref="B161:C161"/>
    <mergeCell ref="A162:A170"/>
    <mergeCell ref="B162:G162"/>
    <mergeCell ref="B138:C138"/>
    <mergeCell ref="A139:A145"/>
    <mergeCell ref="B139:G139"/>
    <mergeCell ref="B146:C146"/>
    <mergeCell ref="A147:A150"/>
    <mergeCell ref="B147:G147"/>
    <mergeCell ref="B113:C113"/>
    <mergeCell ref="A114:A126"/>
    <mergeCell ref="B114:G114"/>
    <mergeCell ref="B127:C127"/>
    <mergeCell ref="A128:A137"/>
    <mergeCell ref="B128:G128"/>
    <mergeCell ref="B75:C75"/>
    <mergeCell ref="A76:A81"/>
    <mergeCell ref="B76:G76"/>
    <mergeCell ref="B82:C82"/>
    <mergeCell ref="A83:A111"/>
    <mergeCell ref="B83:G83"/>
    <mergeCell ref="B39:C39"/>
    <mergeCell ref="A40:A55"/>
    <mergeCell ref="B40:G40"/>
    <mergeCell ref="B56:C56"/>
    <mergeCell ref="A57:A74"/>
    <mergeCell ref="B57:G57"/>
    <mergeCell ref="A3:G3"/>
    <mergeCell ref="B5:C5"/>
    <mergeCell ref="A6:A20"/>
    <mergeCell ref="B6:G6"/>
    <mergeCell ref="B21:C21"/>
    <mergeCell ref="A22:A38"/>
    <mergeCell ref="B22:G2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PC1</cp:lastModifiedBy>
  <cp:lastPrinted>2017-07-21T05:21:20Z</cp:lastPrinted>
  <dcterms:created xsi:type="dcterms:W3CDTF">2013-04-18T12:38:49Z</dcterms:created>
  <dcterms:modified xsi:type="dcterms:W3CDTF">2017-07-21T05:22:51Z</dcterms:modified>
  <cp:category/>
  <cp:version/>
  <cp:contentType/>
  <cp:contentStatus/>
</cp:coreProperties>
</file>