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22" i="1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<sst xmlns="http://schemas.openxmlformats.org/spreadsheetml/2006/main" count="23" uniqueCount="14">
  <si>
    <t>Отчет № 7. 07.08.2018 15:17:06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</si>
  <si>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</si>
  <si>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Законодательного Собрания Кировской области шестого созыва по Оричевскому одномандатному избирательному округу №10 и депутата Законодательного Собрания Кировской области по Кировскому одномандатному округу №23</t>
  </si>
  <si>
    <t>Оричевский (№ 10)</t>
  </si>
  <si>
    <t>В руб.</t>
  </si>
  <si>
    <t>1</t>
  </si>
  <si>
    <t>1.</t>
  </si>
  <si>
    <t>17.07.2018</t>
  </si>
  <si>
    <t/>
  </si>
  <si>
    <t>01.08.2018</t>
  </si>
  <si>
    <t>2.</t>
  </si>
  <si>
    <t>3.</t>
  </si>
  <si>
    <t>31.07.2018</t>
  </si>
  <si>
    <t>По состоянию на 06.08.2018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</si>
</sst>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topLeftCell="A4" workbookViewId="0">
      <selection activeCell="P6" sqref="P6"/>
    </sheetView>
  </sheetViews>
  <sheetFormatPr defaultRowHeight="15"/>
  <cols>
    <col min="1" max="1" width="5.7109375" customWidth="1"/>
    <col min="2" max="2" width="28.140625" customWidth="1"/>
    <col min="3" max="3" width="12.140625" customWidth="1"/>
    <col min="4" max="4" width="11.28515625" customWidth="1"/>
    <col min="5" max="5" width="22.5703125" customWidth="1"/>
    <col min="8" max="8" width="10.28515625" customWidth="1"/>
    <col min="10" max="10" width="9.85546875" bestFit="1" customWidth="1"/>
    <col min="11" max="11" width="22.5703125" customWidth="1"/>
    <col min="12" max="12" width="9.85546875" bestFit="1" customWidth="1"/>
    <col min="13" max="13" width="41.5703125" customWidth="1"/>
  </cols>
  <sheetData>
    <row r="1" spans="1:13" ht="15" customHeight="1">
      <c r="M1" s="1" t="s">
        <v>0</v>
      </c>
    </row>
    <row r="2" spans="1:13" ht="206.1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.7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>
      <c r="M5" s="2" t="s">
        <v>13</v>
      </c>
    </row>
    <row r="6" spans="1:13">
      <c r="M6" s="2" t="s">
        <v>4</v>
      </c>
    </row>
    <row r="7" spans="1:13">
      <c r="A7" s="14" t="str">
        <f t="shared" ref="A7" si="0">"№
п/п"</f>
        <v>№
п/п</v>
      </c>
      <c r="B7" s="14" t="str">
        <f t="shared" ref="B7" si="1">"Фамилия, имя, отчество кандидата"</f>
        <v>Фамилия, имя, отчество кандидата</v>
      </c>
      <c r="C7" s="17" t="str">
        <f t="shared" ref="C7" si="2">"Поступило средств"</f>
        <v>Поступило средств</v>
      </c>
      <c r="D7" s="18"/>
      <c r="E7" s="18"/>
      <c r="F7" s="18"/>
      <c r="G7" s="19"/>
      <c r="H7" s="17" t="str">
        <f t="shared" ref="H7" si="3">"Израсходовано средств"</f>
        <v>Израсходовано средств</v>
      </c>
      <c r="I7" s="18"/>
      <c r="J7" s="18"/>
      <c r="K7" s="19"/>
      <c r="L7" s="17" t="str">
        <f t="shared" ref="L7" si="4">"Возвращено средств"</f>
        <v>Возвращено средств</v>
      </c>
      <c r="M7" s="19"/>
    </row>
    <row r="8" spans="1:13" ht="37.5" customHeight="1">
      <c r="A8" s="15"/>
      <c r="B8" s="15"/>
      <c r="C8" s="14" t="str">
        <f t="shared" ref="C8" si="5">"всего"</f>
        <v>всего</v>
      </c>
      <c r="D8" s="17" t="str">
        <f t="shared" ref="D8" si="6">"из них"</f>
        <v>из них</v>
      </c>
      <c r="E8" s="18"/>
      <c r="F8" s="18"/>
      <c r="G8" s="19"/>
      <c r="H8" s="14" t="str">
        <f t="shared" ref="H8" si="7">"всего"</f>
        <v>всего</v>
      </c>
      <c r="I8" s="17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18"/>
      <c r="K8" s="19"/>
      <c r="L8" s="14" t="str">
        <f t="shared" ref="L8" si="9">"сумма, руб."</f>
        <v>сумма, руб.</v>
      </c>
      <c r="M8" s="14" t="str">
        <f t="shared" ref="M8" si="10">"основание возврата"</f>
        <v>основание возврата</v>
      </c>
    </row>
    <row r="9" spans="1:13" ht="56.25" customHeight="1">
      <c r="A9" s="15"/>
      <c r="B9" s="15"/>
      <c r="C9" s="15"/>
      <c r="D9" s="17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9"/>
      <c r="F9" s="17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9"/>
      <c r="H9" s="15"/>
      <c r="I9" s="14" t="str">
        <f t="shared" ref="I9" si="13">"дата операции"</f>
        <v>дата операции</v>
      </c>
      <c r="J9" s="14" t="str">
        <f t="shared" ref="J9" si="14">"сумма, руб."</f>
        <v>сумма, руб.</v>
      </c>
      <c r="K9" s="14" t="str">
        <f t="shared" ref="K9" si="15">"назначение платежа"</f>
        <v>назначение платежа</v>
      </c>
      <c r="L9" s="15"/>
      <c r="M9" s="15"/>
    </row>
    <row r="10" spans="1:13" ht="25.5">
      <c r="A10" s="16"/>
      <c r="B10" s="16"/>
      <c r="C10" s="16"/>
      <c r="D10" s="3" t="str">
        <f>"сумма, руб."</f>
        <v>сумма, руб.</v>
      </c>
      <c r="E10" s="3" t="str">
        <f>"наименование юридического лица"</f>
        <v>наименование юридического лица</v>
      </c>
      <c r="F10" s="3" t="str">
        <f>"сумма, руб."</f>
        <v>сумма, руб.</v>
      </c>
      <c r="G10" s="3" t="str">
        <f>"кол-во граждан"</f>
        <v>кол-во граждан</v>
      </c>
      <c r="H10" s="16"/>
      <c r="I10" s="16"/>
      <c r="J10" s="16"/>
      <c r="K10" s="16"/>
      <c r="L10" s="16"/>
      <c r="M10" s="16"/>
    </row>
    <row r="11" spans="1:13">
      <c r="A11" s="4" t="s">
        <v>5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3" ht="25.5">
      <c r="A12" s="5" t="s">
        <v>6</v>
      </c>
      <c r="B12" s="6" t="str">
        <f>"Бобров Владимир Пантелеевич"</f>
        <v>Бобров Владимир Пантелеевич</v>
      </c>
      <c r="C12" s="7"/>
      <c r="D12" s="7"/>
      <c r="E12" s="6" t="str">
        <f>""</f>
        <v/>
      </c>
      <c r="F12" s="7"/>
      <c r="G12" s="8"/>
      <c r="H12" s="7"/>
      <c r="I12" s="9" t="s">
        <v>7</v>
      </c>
      <c r="J12" s="7">
        <v>100000</v>
      </c>
      <c r="K12" s="6" t="str">
        <f>"Оплата других работ/услуг"</f>
        <v>Оплата других работ/услуг</v>
      </c>
      <c r="L12" s="7"/>
      <c r="M12" s="6" t="str">
        <f>""</f>
        <v/>
      </c>
    </row>
    <row r="13" spans="1:13" ht="25.5">
      <c r="A13" s="5" t="s">
        <v>8</v>
      </c>
      <c r="B13" s="6" t="str">
        <f>""</f>
        <v/>
      </c>
      <c r="C13" s="7"/>
      <c r="D13" s="7"/>
      <c r="E13" s="6" t="str">
        <f>""</f>
        <v/>
      </c>
      <c r="F13" s="7"/>
      <c r="G13" s="8"/>
      <c r="H13" s="7"/>
      <c r="I13" s="9" t="s">
        <v>9</v>
      </c>
      <c r="J13" s="7">
        <v>100000</v>
      </c>
      <c r="K13" s="6" t="str">
        <f>"Оплата других работ/услуг"</f>
        <v>Оплата других работ/услуг</v>
      </c>
      <c r="L13" s="7"/>
      <c r="M13" s="6" t="str">
        <f>""</f>
        <v/>
      </c>
    </row>
    <row r="14" spans="1:13" ht="25.5">
      <c r="A14" s="5" t="s">
        <v>8</v>
      </c>
      <c r="B14" s="6" t="str">
        <f>""</f>
        <v/>
      </c>
      <c r="C14" s="7"/>
      <c r="D14" s="7"/>
      <c r="E14" s="6" t="str">
        <f>""</f>
        <v/>
      </c>
      <c r="F14" s="7"/>
      <c r="G14" s="8"/>
      <c r="H14" s="7"/>
      <c r="I14" s="9" t="s">
        <v>9</v>
      </c>
      <c r="J14" s="7">
        <v>100000</v>
      </c>
      <c r="K14" s="6" t="str">
        <f>"Оплата других работ/услуг"</f>
        <v>Оплата других работ/услуг</v>
      </c>
      <c r="L14" s="7"/>
      <c r="M14" s="6" t="str">
        <f>""</f>
        <v/>
      </c>
    </row>
    <row r="15" spans="1:13" ht="25.5">
      <c r="A15" s="5" t="s">
        <v>8</v>
      </c>
      <c r="B15" s="6" t="str">
        <f>""</f>
        <v/>
      </c>
      <c r="C15" s="7"/>
      <c r="D15" s="7"/>
      <c r="E15" s="6" t="str">
        <f>""</f>
        <v/>
      </c>
      <c r="F15" s="7"/>
      <c r="G15" s="8"/>
      <c r="H15" s="7"/>
      <c r="I15" s="9" t="s">
        <v>9</v>
      </c>
      <c r="J15" s="7">
        <v>100000</v>
      </c>
      <c r="K15" s="6" t="str">
        <f>"Оплата других работ/услуг"</f>
        <v>Оплата других работ/услуг</v>
      </c>
      <c r="L15" s="7"/>
      <c r="M15" s="6" t="str">
        <f>""</f>
        <v/>
      </c>
    </row>
    <row r="16" spans="1:13">
      <c r="A16" s="4" t="s">
        <v>8</v>
      </c>
      <c r="B16" s="10" t="str">
        <f>"Итого по кандидату"</f>
        <v>Итого по кандидату</v>
      </c>
      <c r="C16" s="11">
        <v>520000</v>
      </c>
      <c r="D16" s="11">
        <v>0</v>
      </c>
      <c r="E16" s="10" t="str">
        <f>""</f>
        <v/>
      </c>
      <c r="F16" s="11">
        <v>0</v>
      </c>
      <c r="G16" s="12"/>
      <c r="H16" s="11">
        <v>500807.01</v>
      </c>
      <c r="I16" s="13"/>
      <c r="J16" s="11">
        <v>400000</v>
      </c>
      <c r="K16" s="10" t="str">
        <f>""</f>
        <v/>
      </c>
      <c r="L16" s="11">
        <v>0</v>
      </c>
      <c r="M16" s="10" t="str">
        <f>""</f>
        <v/>
      </c>
    </row>
    <row r="17" spans="1:13" ht="25.5">
      <c r="A17" s="5" t="s">
        <v>10</v>
      </c>
      <c r="B17" s="6" t="str">
        <f>"Некрасов Михаил Сергеевич"</f>
        <v>Некрасов Михаил Сергеевич</v>
      </c>
      <c r="C17" s="7"/>
      <c r="D17" s="7">
        <v>400000</v>
      </c>
      <c r="E17" s="6" t="str">
        <f>"АО ""Кировский ССК"""</f>
        <v>АО "Кировский ССК"</v>
      </c>
      <c r="F17" s="7"/>
      <c r="G17" s="8"/>
      <c r="H17" s="7"/>
      <c r="I17" s="9"/>
      <c r="J17" s="7"/>
      <c r="K17" s="6" t="str">
        <f>""</f>
        <v/>
      </c>
      <c r="L17" s="7">
        <v>200000</v>
      </c>
      <c r="M17" s="6" t="str">
        <f>"Возврат средств ЮЛ, указавшему недостоверные сведения"</f>
        <v>Возврат средств ЮЛ, указавшему недостоверные сведения</v>
      </c>
    </row>
    <row r="18" spans="1:13" ht="76.5">
      <c r="A18" s="5" t="s">
        <v>8</v>
      </c>
      <c r="B18" s="6" t="str">
        <f>""</f>
        <v/>
      </c>
      <c r="C18" s="7"/>
      <c r="D18" s="7">
        <v>60000</v>
      </c>
      <c r="E18" s="6" t="str">
        <f>"ООО ""НАУЧНО-ИССЛЕДОВАТЕЛЬСКИЙ И ПРОЕКТНЫЙ ИНСТИТУТ БИОТЕХНОЛОГИЧЕСКОЙ ИНДУСТРИИ"""</f>
        <v>ООО "НАУЧНО-ИССЛЕДОВАТЕЛЬСКИЙ И ПРОЕКТНЫЙ ИНСТИТУТ БИОТЕХНОЛОГИЧЕСКОЙ ИНДУСТРИИ"</v>
      </c>
      <c r="F18" s="7"/>
      <c r="G18" s="8"/>
      <c r="H18" s="7"/>
      <c r="I18" s="9"/>
      <c r="J18" s="7"/>
      <c r="K18" s="6" t="str">
        <f>""</f>
        <v/>
      </c>
      <c r="L18" s="7">
        <v>30000</v>
      </c>
      <c r="M18" s="6" t="str">
        <f>"Возврат средств ЮЛ, не указавшему все реквизиты платежа"</f>
        <v>Возврат средств ЮЛ, не указавшему все реквизиты платежа</v>
      </c>
    </row>
    <row r="19" spans="1:13">
      <c r="A19" s="4" t="s">
        <v>8</v>
      </c>
      <c r="B19" s="10" t="str">
        <f>"Итого по кандидату"</f>
        <v>Итого по кандидату</v>
      </c>
      <c r="C19" s="11">
        <v>660000</v>
      </c>
      <c r="D19" s="11">
        <v>460000</v>
      </c>
      <c r="E19" s="10" t="str">
        <f>""</f>
        <v/>
      </c>
      <c r="F19" s="11">
        <v>0</v>
      </c>
      <c r="G19" s="12"/>
      <c r="H19" s="11">
        <v>90090</v>
      </c>
      <c r="I19" s="13"/>
      <c r="J19" s="11">
        <v>0</v>
      </c>
      <c r="K19" s="10" t="str">
        <f>""</f>
        <v/>
      </c>
      <c r="L19" s="11">
        <v>230000</v>
      </c>
      <c r="M19" s="10" t="str">
        <f>""</f>
        <v/>
      </c>
    </row>
    <row r="20" spans="1:13" ht="25.5">
      <c r="A20" s="5" t="s">
        <v>11</v>
      </c>
      <c r="B20" s="6" t="str">
        <f>"Чемоданов Сергей Викторович"</f>
        <v>Чемоданов Сергей Викторович</v>
      </c>
      <c r="C20" s="7"/>
      <c r="D20" s="7"/>
      <c r="E20" s="6" t="str">
        <f>""</f>
        <v/>
      </c>
      <c r="F20" s="7"/>
      <c r="G20" s="8"/>
      <c r="H20" s="7">
        <v>86940</v>
      </c>
      <c r="I20" s="9" t="s">
        <v>12</v>
      </c>
      <c r="J20" s="7">
        <v>86940</v>
      </c>
      <c r="K20" s="6" t="str">
        <f>"Выпуск, распространение печат.материалов"</f>
        <v>Выпуск, распространение печат.материалов</v>
      </c>
      <c r="L20" s="7"/>
      <c r="M20" s="6" t="str">
        <f>""</f>
        <v/>
      </c>
    </row>
    <row r="21" spans="1:13">
      <c r="A21" s="4" t="s">
        <v>8</v>
      </c>
      <c r="B21" s="10" t="str">
        <f>"Итого по кандидату"</f>
        <v>Итого по кандидату</v>
      </c>
      <c r="C21" s="11">
        <v>100000</v>
      </c>
      <c r="D21" s="11">
        <v>0</v>
      </c>
      <c r="E21" s="10" t="str">
        <f>""</f>
        <v/>
      </c>
      <c r="F21" s="11">
        <v>0</v>
      </c>
      <c r="G21" s="12"/>
      <c r="H21" s="11">
        <v>86940</v>
      </c>
      <c r="I21" s="13"/>
      <c r="J21" s="11">
        <v>86940</v>
      </c>
      <c r="K21" s="10" t="str">
        <f>""</f>
        <v/>
      </c>
      <c r="L21" s="11">
        <v>0</v>
      </c>
      <c r="M21" s="10" t="str">
        <f>""</f>
        <v/>
      </c>
    </row>
    <row r="22" spans="1:13">
      <c r="A22" s="4" t="s">
        <v>8</v>
      </c>
      <c r="B22" s="10" t="str">
        <f>"Итого"</f>
        <v>Итого</v>
      </c>
      <c r="C22" s="11">
        <v>1280000</v>
      </c>
      <c r="D22" s="11">
        <v>460000</v>
      </c>
      <c r="E22" s="10" t="str">
        <f>""</f>
        <v/>
      </c>
      <c r="F22" s="11">
        <v>0</v>
      </c>
      <c r="G22" s="12">
        <v>0</v>
      </c>
      <c r="H22" s="11">
        <v>677837.01</v>
      </c>
      <c r="I22" s="13"/>
      <c r="J22" s="11">
        <v>486940</v>
      </c>
      <c r="K22" s="10" t="str">
        <f>""</f>
        <v/>
      </c>
      <c r="L22" s="11">
        <v>230000</v>
      </c>
      <c r="M22" s="10" t="str">
        <f>""</f>
        <v/>
      </c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5433070866141736" right="0.15748031496062992" top="0.15748031496062992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2018-08-07T12:18:35Z</cp:lastPrinted>
  <dcterms:created xsi:type="dcterms:W3CDTF">2018-08-07T12:16:37Z</dcterms:created>
  <dcterms:modified xsi:type="dcterms:W3CDTF">2018-08-07T12:21:01Z</dcterms:modified>
</cp:coreProperties>
</file>