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<sst xmlns="http://schemas.openxmlformats.org/spreadsheetml/2006/main" count="56" uniqueCount="42">
  <si>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 xml:space="preserve">Анализ выполнения плана поступления доходов в  бюджет   Оричевского района на 27.11.2009 г.                                                                                        </t>
  </si>
  <si>
    <t>тыс.руб.</t>
  </si>
  <si>
    <t>Наименование доходов</t>
  </si>
  <si>
    <t>райбюджет</t>
  </si>
  <si>
    <t>поселения</t>
  </si>
  <si>
    <t>всего</t>
  </si>
  <si>
    <t>план</t>
  </si>
  <si>
    <t>факт</t>
  </si>
  <si>
    <t xml:space="preserve">откл. от год. плана </t>
  </si>
  <si>
    <t>уточ. год. план</t>
  </si>
  <si>
    <t>в т.ч.план на ноябрь</t>
  </si>
  <si>
    <t>факт с н.г.</t>
  </si>
  <si>
    <t>в т.ч.за ноябрь</t>
  </si>
  <si>
    <t>МРИ ФНС № 8</t>
  </si>
  <si>
    <t>НДФЛ</t>
  </si>
  <si>
    <t>ЕНВД</t>
  </si>
  <si>
    <t>ЕСХН</t>
  </si>
  <si>
    <t>Налог на им-во физ.лиц</t>
  </si>
  <si>
    <t>Налог  на им-во  орг-й</t>
  </si>
  <si>
    <t>Земельный налог</t>
  </si>
  <si>
    <t xml:space="preserve">Госпош по судам </t>
  </si>
  <si>
    <t>Задолженность по отменен. налогам всего</t>
  </si>
  <si>
    <t xml:space="preserve">                        ИТОГО</t>
  </si>
  <si>
    <t xml:space="preserve">    ЭФИ и ЗР</t>
  </si>
  <si>
    <t>Дивиденды</t>
  </si>
  <si>
    <t>Аренда земли</t>
  </si>
  <si>
    <t>Аренда имущества</t>
  </si>
  <si>
    <t>Доходы от части прибыли</t>
  </si>
  <si>
    <t>Продажа имущества</t>
  </si>
  <si>
    <t>Продажа земли</t>
  </si>
  <si>
    <t xml:space="preserve">                           ИТОГО</t>
  </si>
  <si>
    <t>Доходы  других администр.</t>
  </si>
  <si>
    <t>Плата за нег.возд.на окр.ср.</t>
  </si>
  <si>
    <t>Госпош.за рег.тр.ср.,нот.д</t>
  </si>
  <si>
    <t xml:space="preserve">Штрафы </t>
  </si>
  <si>
    <t>прочие доходы</t>
  </si>
  <si>
    <t>Невыясненные поступления</t>
  </si>
  <si>
    <t>ИТОГО</t>
  </si>
  <si>
    <t>Возврат остатков субвенций</t>
  </si>
  <si>
    <t>Всего без предприн.деят.</t>
  </si>
  <si>
    <t xml:space="preserve">Доходы от предприн.деят. </t>
  </si>
  <si>
    <t>ВСЕГО СОБСТВЕННЫХ ДОХОДОВ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</si>
</sst>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4" fontId="3" fillId="0" borderId="6" xfId="0" applyNumberFormat="1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64" fontId="3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8" xfId="0" applyFont="1" applyBorder="1" applyAlignment="1">
      <alignment horizontal="left" wrapText="1"/>
    </xf>
    <xf numFmtId="1" fontId="4" fillId="0" borderId="9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1" fontId="4" fillId="0" borderId="11" xfId="0" applyNumberFormat="1" applyFont="1" applyBorder="1" applyAlignment="1">
      <alignment wrapText="1"/>
    </xf>
    <xf numFmtId="164" fontId="4" fillId="0" borderId="9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wrapText="1"/>
    </xf>
    <xf numFmtId="164" fontId="3" fillId="0" borderId="9" xfId="0" applyNumberFormat="1" applyFont="1" applyBorder="1" applyAlignment="1">
      <alignment wrapText="1"/>
    </xf>
    <xf numFmtId="1" fontId="3" fillId="0" borderId="11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1" fontId="3" fillId="0" borderId="9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64" fontId="3" fillId="0" borderId="12" xfId="0" applyNumberFormat="1" applyFont="1" applyBorder="1" applyAlignment="1">
      <alignment wrapText="1"/>
    </xf>
    <xf numFmtId="0" fontId="3" fillId="0" borderId="8" xfId="0" applyFont="1" applyFill="1" applyBorder="1" applyAlignment="1">
      <alignment horizontal="left" wrapText="1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0" fontId="4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right" wrapText="1"/>
    </xf>
    <xf numFmtId="0" fontId="3" fillId="0" borderId="9" xfId="0" applyFont="1" applyBorder="1" applyAlignment="1">
      <alignment/>
    </xf>
    <xf numFmtId="164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164" fontId="3" fillId="0" borderId="15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A36" sqref="A36:D36"/>
    </sheetView>
  </sheetViews>
  <sheetFormatPr defaultColWidth="9.00390625" defaultRowHeight="12.75"/>
  <cols>
    <col min="1" max="1" width="17.25390625" style="59" customWidth="1"/>
    <col min="2" max="2" width="11.00390625" style="59" customWidth="1"/>
    <col min="3" max="3" width="9.75390625" style="59" customWidth="1"/>
    <col min="4" max="4" width="10.625" style="60" customWidth="1"/>
    <col min="5" max="5" width="8.375" style="59" customWidth="1"/>
    <col min="6" max="7" width="9.625" style="59" customWidth="1"/>
    <col min="8" max="8" width="8.25390625" style="59" customWidth="1"/>
    <col min="9" max="9" width="9.75390625" style="60" customWidth="1"/>
    <col min="10" max="10" width="7.25390625" style="59" customWidth="1"/>
    <col min="11" max="11" width="8.75390625" style="59" customWidth="1"/>
    <col min="12" max="12" width="11.25390625" style="59" customWidth="1"/>
    <col min="13" max="13" width="9.00390625" style="59" customWidth="1"/>
    <col min="14" max="14" width="9.25390625" style="61" customWidth="1"/>
    <col min="15" max="15" width="10.00390625" style="59" customWidth="1"/>
    <col min="16" max="16" width="8.00390625" style="59" customWidth="1"/>
  </cols>
  <sheetData>
    <row r="1" spans="1:16" ht="18">
      <c r="A1" s="1" t="s">
        <v>0</v>
      </c>
      <c r="B1" s="1"/>
      <c r="C1" s="1"/>
      <c r="D1" s="2"/>
      <c r="E1" s="1"/>
      <c r="F1" s="1"/>
      <c r="G1" s="3"/>
      <c r="H1" s="3"/>
      <c r="I1" s="2"/>
      <c r="J1" s="3"/>
      <c r="K1" s="3"/>
      <c r="L1" s="3"/>
      <c r="M1" s="3"/>
      <c r="N1" s="1"/>
      <c r="O1" s="3"/>
      <c r="P1" s="3"/>
    </row>
    <row r="2" spans="1:16" ht="15.75" thickBot="1">
      <c r="A2" s="4"/>
      <c r="B2" s="4"/>
      <c r="C2" s="4"/>
      <c r="D2" s="5"/>
      <c r="E2" s="4"/>
      <c r="F2" s="4"/>
      <c r="G2" s="6"/>
      <c r="H2" s="6"/>
      <c r="I2" s="5"/>
      <c r="J2" s="6"/>
      <c r="K2" s="7"/>
      <c r="L2" s="7"/>
      <c r="M2" s="6" t="s">
        <v>1</v>
      </c>
      <c r="N2" s="4"/>
      <c r="O2" s="6"/>
      <c r="P2" s="6"/>
    </row>
    <row r="3" spans="1:16" ht="15">
      <c r="A3" s="66" t="s">
        <v>2</v>
      </c>
      <c r="B3" s="69" t="s">
        <v>3</v>
      </c>
      <c r="C3" s="70"/>
      <c r="D3" s="70"/>
      <c r="E3" s="70"/>
      <c r="F3" s="71"/>
      <c r="G3" s="69" t="s">
        <v>4</v>
      </c>
      <c r="H3" s="70"/>
      <c r="I3" s="70"/>
      <c r="J3" s="70"/>
      <c r="K3" s="72"/>
      <c r="L3" s="73" t="s">
        <v>5</v>
      </c>
      <c r="M3" s="70"/>
      <c r="N3" s="70"/>
      <c r="O3" s="70"/>
      <c r="P3" s="71"/>
    </row>
    <row r="4" spans="1:16" ht="15">
      <c r="A4" s="67"/>
      <c r="B4" s="62" t="s">
        <v>6</v>
      </c>
      <c r="C4" s="63"/>
      <c r="D4" s="63" t="s">
        <v>7</v>
      </c>
      <c r="E4" s="63"/>
      <c r="F4" s="74" t="s">
        <v>8</v>
      </c>
      <c r="G4" s="62" t="s">
        <v>6</v>
      </c>
      <c r="H4" s="63"/>
      <c r="I4" s="63" t="s">
        <v>7</v>
      </c>
      <c r="J4" s="63"/>
      <c r="K4" s="64" t="s">
        <v>8</v>
      </c>
      <c r="L4" s="62" t="s">
        <v>6</v>
      </c>
      <c r="M4" s="63"/>
      <c r="N4" s="63" t="s">
        <v>7</v>
      </c>
      <c r="O4" s="63"/>
      <c r="P4" s="64" t="s">
        <v>8</v>
      </c>
    </row>
    <row r="5" spans="1:16" ht="57.75" thickBot="1">
      <c r="A5" s="68"/>
      <c r="B5" s="8" t="s">
        <v>9</v>
      </c>
      <c r="C5" s="9" t="s">
        <v>10</v>
      </c>
      <c r="D5" s="10" t="s">
        <v>11</v>
      </c>
      <c r="E5" s="9" t="s">
        <v>12</v>
      </c>
      <c r="F5" s="75"/>
      <c r="G5" s="8" t="s">
        <v>9</v>
      </c>
      <c r="H5" s="9" t="s">
        <v>10</v>
      </c>
      <c r="I5" s="10" t="s">
        <v>11</v>
      </c>
      <c r="J5" s="9" t="s">
        <v>12</v>
      </c>
      <c r="K5" s="65"/>
      <c r="L5" s="8" t="s">
        <v>9</v>
      </c>
      <c r="M5" s="9" t="s">
        <v>10</v>
      </c>
      <c r="N5" s="10" t="s">
        <v>11</v>
      </c>
      <c r="O5" s="9" t="s">
        <v>12</v>
      </c>
      <c r="P5" s="65"/>
    </row>
    <row r="6" spans="1:16" ht="15">
      <c r="A6" s="11" t="s">
        <v>13</v>
      </c>
      <c r="B6" s="12"/>
      <c r="C6" s="13"/>
      <c r="D6" s="14"/>
      <c r="E6" s="13"/>
      <c r="F6" s="15"/>
      <c r="G6" s="16"/>
      <c r="H6" s="17"/>
      <c r="I6" s="18"/>
      <c r="J6" s="17"/>
      <c r="K6" s="19"/>
      <c r="L6" s="16"/>
      <c r="M6" s="17"/>
      <c r="N6" s="20"/>
      <c r="O6" s="17"/>
      <c r="P6" s="19"/>
    </row>
    <row r="7" spans="1:16" ht="15">
      <c r="A7" s="21" t="s">
        <v>14</v>
      </c>
      <c r="B7" s="22">
        <v>54092</v>
      </c>
      <c r="C7" s="23">
        <v>6000</v>
      </c>
      <c r="D7" s="24">
        <v>47533.278</v>
      </c>
      <c r="E7" s="25">
        <f>D7-R7</f>
        <v>47533.278</v>
      </c>
      <c r="F7" s="26">
        <f>D7-B7</f>
        <v>-6558.722000000002</v>
      </c>
      <c r="G7" s="27">
        <v>17714.3</v>
      </c>
      <c r="H7" s="23">
        <v>1962</v>
      </c>
      <c r="I7" s="24">
        <v>15844.425</v>
      </c>
      <c r="J7" s="23">
        <f>I7-S7</f>
        <v>15844.425</v>
      </c>
      <c r="K7" s="28">
        <f>I7-G7</f>
        <v>-1869.875</v>
      </c>
      <c r="L7" s="27">
        <f>B7+G7</f>
        <v>71806.3</v>
      </c>
      <c r="M7" s="23">
        <f>C7+H7</f>
        <v>7962</v>
      </c>
      <c r="N7" s="29">
        <f>D7+I7</f>
        <v>63377.702999999994</v>
      </c>
      <c r="O7" s="23">
        <f>E7+J7</f>
        <v>63377.702999999994</v>
      </c>
      <c r="P7" s="26">
        <f>N7-L7</f>
        <v>-8428.597000000009</v>
      </c>
    </row>
    <row r="8" spans="1:16" ht="15">
      <c r="A8" s="21" t="s">
        <v>15</v>
      </c>
      <c r="B8" s="30">
        <v>4800</v>
      </c>
      <c r="C8" s="23">
        <v>200</v>
      </c>
      <c r="D8" s="24">
        <v>4802.065</v>
      </c>
      <c r="E8" s="25">
        <f aca="true" t="shared" si="0" ref="E8:E34">D8-R8</f>
        <v>4802.065</v>
      </c>
      <c r="F8" s="26">
        <f aca="true" t="shared" si="1" ref="F8:F34">D8-B8</f>
        <v>2.0649999999996</v>
      </c>
      <c r="G8" s="27"/>
      <c r="H8" s="23"/>
      <c r="I8" s="24"/>
      <c r="J8" s="23">
        <f aca="true" t="shared" si="2" ref="J8:J34">I8-S8</f>
        <v>0</v>
      </c>
      <c r="K8" s="28">
        <f aca="true" t="shared" si="3" ref="K8:K34">I8-G8</f>
        <v>0</v>
      </c>
      <c r="L8" s="27">
        <f aca="true" t="shared" si="4" ref="L8:O34">B8+G8</f>
        <v>4800</v>
      </c>
      <c r="M8" s="23">
        <f t="shared" si="4"/>
        <v>200</v>
      </c>
      <c r="N8" s="29">
        <f t="shared" si="4"/>
        <v>4802.065</v>
      </c>
      <c r="O8" s="23">
        <f t="shared" si="4"/>
        <v>4802.065</v>
      </c>
      <c r="P8" s="26">
        <f aca="true" t="shared" si="5" ref="P8:P34">N8-L8</f>
        <v>2.0649999999996</v>
      </c>
    </row>
    <row r="9" spans="1:16" ht="15">
      <c r="A9" s="21" t="s">
        <v>16</v>
      </c>
      <c r="B9" s="30">
        <v>4</v>
      </c>
      <c r="C9" s="23"/>
      <c r="D9" s="24">
        <v>4.3</v>
      </c>
      <c r="E9" s="25">
        <f t="shared" si="0"/>
        <v>4.3</v>
      </c>
      <c r="F9" s="26">
        <f t="shared" si="1"/>
        <v>0.2999999999999998</v>
      </c>
      <c r="G9" s="27">
        <v>1</v>
      </c>
      <c r="H9" s="23"/>
      <c r="I9" s="24">
        <v>4.3</v>
      </c>
      <c r="J9" s="25">
        <f t="shared" si="2"/>
        <v>4.3</v>
      </c>
      <c r="K9" s="28">
        <f t="shared" si="3"/>
        <v>3.3</v>
      </c>
      <c r="L9" s="27">
        <f t="shared" si="4"/>
        <v>5</v>
      </c>
      <c r="M9" s="23">
        <f t="shared" si="4"/>
        <v>0</v>
      </c>
      <c r="N9" s="29">
        <f t="shared" si="4"/>
        <v>8.6</v>
      </c>
      <c r="O9" s="25">
        <f t="shared" si="4"/>
        <v>8.6</v>
      </c>
      <c r="P9" s="26">
        <f t="shared" si="5"/>
        <v>3.5999999999999996</v>
      </c>
    </row>
    <row r="10" spans="1:16" ht="29.25">
      <c r="A10" s="21" t="s">
        <v>17</v>
      </c>
      <c r="B10" s="30"/>
      <c r="C10" s="23"/>
      <c r="D10" s="24"/>
      <c r="E10" s="25">
        <f t="shared" si="0"/>
        <v>0</v>
      </c>
      <c r="F10" s="26">
        <f t="shared" si="1"/>
        <v>0</v>
      </c>
      <c r="G10" s="27">
        <v>263</v>
      </c>
      <c r="H10" s="23">
        <v>52.1</v>
      </c>
      <c r="I10" s="24">
        <v>313.576</v>
      </c>
      <c r="J10" s="23">
        <f t="shared" si="2"/>
        <v>313.576</v>
      </c>
      <c r="K10" s="28">
        <f t="shared" si="3"/>
        <v>50.57600000000002</v>
      </c>
      <c r="L10" s="27">
        <f t="shared" si="4"/>
        <v>263</v>
      </c>
      <c r="M10" s="23">
        <f t="shared" si="4"/>
        <v>52.1</v>
      </c>
      <c r="N10" s="29">
        <f t="shared" si="4"/>
        <v>313.576</v>
      </c>
      <c r="O10" s="23">
        <f t="shared" si="4"/>
        <v>313.576</v>
      </c>
      <c r="P10" s="26">
        <f t="shared" si="5"/>
        <v>50.57600000000002</v>
      </c>
    </row>
    <row r="11" spans="1:16" ht="29.25">
      <c r="A11" s="21" t="s">
        <v>18</v>
      </c>
      <c r="B11" s="30">
        <v>4500</v>
      </c>
      <c r="C11" s="23">
        <v>300</v>
      </c>
      <c r="D11" s="24">
        <v>4441.101</v>
      </c>
      <c r="E11" s="25">
        <f t="shared" si="0"/>
        <v>4441.101</v>
      </c>
      <c r="F11" s="26">
        <f t="shared" si="1"/>
        <v>-58.89900000000034</v>
      </c>
      <c r="G11" s="27"/>
      <c r="H11" s="23"/>
      <c r="I11" s="24"/>
      <c r="J11" s="23">
        <f t="shared" si="2"/>
        <v>0</v>
      </c>
      <c r="K11" s="28">
        <f t="shared" si="3"/>
        <v>0</v>
      </c>
      <c r="L11" s="27">
        <f t="shared" si="4"/>
        <v>4500</v>
      </c>
      <c r="M11" s="23">
        <f t="shared" si="4"/>
        <v>300</v>
      </c>
      <c r="N11" s="29">
        <f t="shared" si="4"/>
        <v>4441.101</v>
      </c>
      <c r="O11" s="25">
        <f t="shared" si="4"/>
        <v>4441.101</v>
      </c>
      <c r="P11" s="26">
        <f t="shared" si="5"/>
        <v>-58.89900000000034</v>
      </c>
    </row>
    <row r="12" spans="1:16" ht="29.25">
      <c r="A12" s="21" t="s">
        <v>19</v>
      </c>
      <c r="B12" s="30"/>
      <c r="C12" s="23"/>
      <c r="D12" s="24"/>
      <c r="E12" s="25">
        <f t="shared" si="0"/>
        <v>0</v>
      </c>
      <c r="F12" s="26">
        <f t="shared" si="1"/>
        <v>0</v>
      </c>
      <c r="G12" s="27">
        <v>1947</v>
      </c>
      <c r="H12" s="23">
        <v>78</v>
      </c>
      <c r="I12" s="24">
        <v>2210.888</v>
      </c>
      <c r="J12" s="23">
        <f t="shared" si="2"/>
        <v>2210.888</v>
      </c>
      <c r="K12" s="28">
        <f t="shared" si="3"/>
        <v>263.8879999999999</v>
      </c>
      <c r="L12" s="27">
        <f t="shared" si="4"/>
        <v>1947</v>
      </c>
      <c r="M12" s="23">
        <f>C12+H12</f>
        <v>78</v>
      </c>
      <c r="N12" s="29">
        <f t="shared" si="4"/>
        <v>2210.888</v>
      </c>
      <c r="O12" s="23">
        <f t="shared" si="4"/>
        <v>2210.888</v>
      </c>
      <c r="P12" s="26">
        <f t="shared" si="5"/>
        <v>263.8879999999999</v>
      </c>
    </row>
    <row r="13" spans="1:16" ht="29.25">
      <c r="A13" s="21" t="s">
        <v>20</v>
      </c>
      <c r="B13" s="30">
        <v>650</v>
      </c>
      <c r="C13" s="23">
        <v>45</v>
      </c>
      <c r="D13" s="24">
        <v>625.781</v>
      </c>
      <c r="E13" s="25">
        <f t="shared" si="0"/>
        <v>625.781</v>
      </c>
      <c r="F13" s="26">
        <f t="shared" si="1"/>
        <v>-24.21900000000005</v>
      </c>
      <c r="G13" s="27"/>
      <c r="H13" s="23"/>
      <c r="I13" s="24"/>
      <c r="J13" s="23"/>
      <c r="K13" s="28">
        <f t="shared" si="3"/>
        <v>0</v>
      </c>
      <c r="L13" s="27">
        <f t="shared" si="4"/>
        <v>650</v>
      </c>
      <c r="M13" s="23">
        <v>40</v>
      </c>
      <c r="N13" s="29">
        <f t="shared" si="4"/>
        <v>625.781</v>
      </c>
      <c r="O13" s="23">
        <f t="shared" si="4"/>
        <v>625.781</v>
      </c>
      <c r="P13" s="26">
        <f t="shared" si="5"/>
        <v>-24.21900000000005</v>
      </c>
    </row>
    <row r="14" spans="1:16" ht="43.5">
      <c r="A14" s="21" t="s">
        <v>21</v>
      </c>
      <c r="B14" s="30"/>
      <c r="C14" s="23"/>
      <c r="D14" s="24">
        <v>-43.853</v>
      </c>
      <c r="E14" s="25">
        <f t="shared" si="0"/>
        <v>-43.853</v>
      </c>
      <c r="F14" s="26">
        <f t="shared" si="1"/>
        <v>-43.853</v>
      </c>
      <c r="G14" s="27"/>
      <c r="H14" s="23"/>
      <c r="I14" s="24">
        <v>8.7</v>
      </c>
      <c r="J14" s="25">
        <f t="shared" si="2"/>
        <v>8.7</v>
      </c>
      <c r="K14" s="28">
        <f t="shared" si="3"/>
        <v>8.7</v>
      </c>
      <c r="L14" s="27">
        <f t="shared" si="4"/>
        <v>0</v>
      </c>
      <c r="M14" s="23">
        <f t="shared" si="4"/>
        <v>0</v>
      </c>
      <c r="N14" s="29">
        <f t="shared" si="4"/>
        <v>-35.153000000000006</v>
      </c>
      <c r="O14" s="25">
        <f t="shared" si="4"/>
        <v>-35.153000000000006</v>
      </c>
      <c r="P14" s="26">
        <f t="shared" si="5"/>
        <v>-35.153000000000006</v>
      </c>
    </row>
    <row r="15" spans="1:16" ht="30">
      <c r="A15" s="31" t="s">
        <v>22</v>
      </c>
      <c r="B15" s="32">
        <f>SUM(B7:B14)</f>
        <v>64046</v>
      </c>
      <c r="C15" s="32">
        <f>SUM(C7:C14)</f>
        <v>6545</v>
      </c>
      <c r="D15" s="33">
        <f>SUM(D7:D14)</f>
        <v>57362.672000000006</v>
      </c>
      <c r="E15" s="24">
        <f t="shared" si="0"/>
        <v>57362.672000000006</v>
      </c>
      <c r="F15" s="34">
        <f t="shared" si="1"/>
        <v>-6683.327999999994</v>
      </c>
      <c r="G15" s="33">
        <f>SUM(G7:G14)</f>
        <v>19925.3</v>
      </c>
      <c r="H15" s="32">
        <f>SUM(H7:H14)</f>
        <v>2092.1</v>
      </c>
      <c r="I15" s="33">
        <f>SUM(I7:I14)</f>
        <v>18381.889</v>
      </c>
      <c r="J15" s="29">
        <f t="shared" si="2"/>
        <v>18381.889</v>
      </c>
      <c r="K15" s="35">
        <f t="shared" si="3"/>
        <v>-1543.411</v>
      </c>
      <c r="L15" s="36">
        <f t="shared" si="4"/>
        <v>83971.3</v>
      </c>
      <c r="M15" s="29">
        <f t="shared" si="4"/>
        <v>8637.1</v>
      </c>
      <c r="N15" s="29">
        <f t="shared" si="4"/>
        <v>75744.561</v>
      </c>
      <c r="O15" s="29">
        <f t="shared" si="4"/>
        <v>75744.561</v>
      </c>
      <c r="P15" s="34">
        <f t="shared" si="5"/>
        <v>-8226.739000000001</v>
      </c>
    </row>
    <row r="16" spans="1:16" ht="15">
      <c r="A16" s="31" t="s">
        <v>23</v>
      </c>
      <c r="B16" s="30"/>
      <c r="C16" s="23"/>
      <c r="D16" s="24"/>
      <c r="E16" s="25">
        <f t="shared" si="0"/>
        <v>0</v>
      </c>
      <c r="F16" s="26"/>
      <c r="G16" s="27"/>
      <c r="H16" s="23"/>
      <c r="I16" s="24"/>
      <c r="J16" s="23"/>
      <c r="K16" s="28"/>
      <c r="L16" s="27"/>
      <c r="M16" s="23"/>
      <c r="N16" s="29"/>
      <c r="O16" s="23"/>
      <c r="P16" s="26"/>
    </row>
    <row r="17" spans="1:16" ht="15">
      <c r="A17" s="21" t="s">
        <v>24</v>
      </c>
      <c r="B17" s="30">
        <v>33</v>
      </c>
      <c r="C17" s="23"/>
      <c r="D17" s="24">
        <v>33.319</v>
      </c>
      <c r="E17" s="25">
        <f t="shared" si="0"/>
        <v>33.319</v>
      </c>
      <c r="F17" s="26">
        <f t="shared" si="1"/>
        <v>0.3190000000000026</v>
      </c>
      <c r="G17" s="27"/>
      <c r="H17" s="23"/>
      <c r="I17" s="24"/>
      <c r="J17" s="23">
        <f t="shared" si="2"/>
        <v>0</v>
      </c>
      <c r="K17" s="28">
        <f t="shared" si="3"/>
        <v>0</v>
      </c>
      <c r="L17" s="27">
        <f t="shared" si="4"/>
        <v>33</v>
      </c>
      <c r="M17" s="23">
        <f t="shared" si="4"/>
        <v>0</v>
      </c>
      <c r="N17" s="29">
        <f t="shared" si="4"/>
        <v>33.319</v>
      </c>
      <c r="O17" s="25">
        <f t="shared" si="4"/>
        <v>33.319</v>
      </c>
      <c r="P17" s="26">
        <f t="shared" si="5"/>
        <v>0.3190000000000026</v>
      </c>
    </row>
    <row r="18" spans="1:16" ht="15">
      <c r="A18" s="21" t="s">
        <v>25</v>
      </c>
      <c r="B18" s="30">
        <v>2500</v>
      </c>
      <c r="C18" s="23">
        <v>325</v>
      </c>
      <c r="D18" s="24">
        <v>2319.272</v>
      </c>
      <c r="E18" s="25">
        <f t="shared" si="0"/>
        <v>2319.272</v>
      </c>
      <c r="F18" s="26">
        <f t="shared" si="1"/>
        <v>-180.72800000000007</v>
      </c>
      <c r="G18" s="27">
        <v>3280.7</v>
      </c>
      <c r="H18" s="23">
        <v>471.5</v>
      </c>
      <c r="I18" s="24">
        <v>2319.275</v>
      </c>
      <c r="J18" s="23">
        <f t="shared" si="2"/>
        <v>2319.275</v>
      </c>
      <c r="K18" s="28">
        <f t="shared" si="3"/>
        <v>-961.4249999999997</v>
      </c>
      <c r="L18" s="27">
        <f t="shared" si="4"/>
        <v>5780.7</v>
      </c>
      <c r="M18" s="23">
        <f t="shared" si="4"/>
        <v>796.5</v>
      </c>
      <c r="N18" s="29">
        <f t="shared" si="4"/>
        <v>4638.5470000000005</v>
      </c>
      <c r="O18" s="23">
        <f t="shared" si="4"/>
        <v>4638.5470000000005</v>
      </c>
      <c r="P18" s="26">
        <f t="shared" si="5"/>
        <v>-1142.1529999999993</v>
      </c>
    </row>
    <row r="19" spans="1:16" ht="29.25">
      <c r="A19" s="21" t="s">
        <v>26</v>
      </c>
      <c r="B19" s="30">
        <v>4037</v>
      </c>
      <c r="C19" s="23">
        <v>348</v>
      </c>
      <c r="D19" s="24">
        <v>3710.607</v>
      </c>
      <c r="E19" s="25">
        <f t="shared" si="0"/>
        <v>3710.607</v>
      </c>
      <c r="F19" s="26">
        <f t="shared" si="1"/>
        <v>-326.39300000000003</v>
      </c>
      <c r="G19" s="27">
        <v>1271</v>
      </c>
      <c r="H19" s="23">
        <v>126.2</v>
      </c>
      <c r="I19" s="24">
        <v>1020.68</v>
      </c>
      <c r="J19" s="23">
        <f t="shared" si="2"/>
        <v>1020.68</v>
      </c>
      <c r="K19" s="28">
        <f t="shared" si="3"/>
        <v>-250.32000000000005</v>
      </c>
      <c r="L19" s="27">
        <f t="shared" si="4"/>
        <v>5308</v>
      </c>
      <c r="M19" s="23">
        <f t="shared" si="4"/>
        <v>474.2</v>
      </c>
      <c r="N19" s="29">
        <f t="shared" si="4"/>
        <v>4731.287</v>
      </c>
      <c r="O19" s="23">
        <f t="shared" si="4"/>
        <v>4731.287</v>
      </c>
      <c r="P19" s="26">
        <f t="shared" si="5"/>
        <v>-576.7129999999997</v>
      </c>
    </row>
    <row r="20" spans="1:16" ht="29.25">
      <c r="A20" s="21" t="s">
        <v>27</v>
      </c>
      <c r="B20" s="30">
        <v>95</v>
      </c>
      <c r="C20" s="23"/>
      <c r="D20" s="24">
        <v>95.55</v>
      </c>
      <c r="E20" s="25">
        <f t="shared" si="0"/>
        <v>95.55</v>
      </c>
      <c r="F20" s="26">
        <f t="shared" si="1"/>
        <v>0.5499999999999972</v>
      </c>
      <c r="G20" s="27">
        <v>29.5</v>
      </c>
      <c r="H20" s="23"/>
      <c r="I20" s="24">
        <v>29.5</v>
      </c>
      <c r="J20" s="23">
        <f t="shared" si="2"/>
        <v>29.5</v>
      </c>
      <c r="K20" s="28">
        <f t="shared" si="3"/>
        <v>0</v>
      </c>
      <c r="L20" s="27">
        <f t="shared" si="4"/>
        <v>124.5</v>
      </c>
      <c r="M20" s="23">
        <f t="shared" si="4"/>
        <v>0</v>
      </c>
      <c r="N20" s="29">
        <f t="shared" si="4"/>
        <v>125.05</v>
      </c>
      <c r="O20" s="25">
        <f t="shared" si="4"/>
        <v>125.05</v>
      </c>
      <c r="P20" s="26">
        <f t="shared" si="5"/>
        <v>0.5499999999999972</v>
      </c>
    </row>
    <row r="21" spans="1:16" ht="29.25">
      <c r="A21" s="21" t="s">
        <v>28</v>
      </c>
      <c r="B21" s="30">
        <v>1800</v>
      </c>
      <c r="C21" s="23">
        <v>150</v>
      </c>
      <c r="D21" s="24">
        <v>1172.55</v>
      </c>
      <c r="E21" s="25">
        <f t="shared" si="0"/>
        <v>1172.55</v>
      </c>
      <c r="F21" s="26">
        <f t="shared" si="1"/>
        <v>-627.45</v>
      </c>
      <c r="G21" s="27"/>
      <c r="H21" s="23"/>
      <c r="I21" s="24"/>
      <c r="J21" s="23">
        <f t="shared" si="2"/>
        <v>0</v>
      </c>
      <c r="K21" s="28">
        <f t="shared" si="3"/>
        <v>0</v>
      </c>
      <c r="L21" s="27">
        <f t="shared" si="4"/>
        <v>1800</v>
      </c>
      <c r="M21" s="23">
        <f t="shared" si="4"/>
        <v>150</v>
      </c>
      <c r="N21" s="29">
        <f t="shared" si="4"/>
        <v>1172.55</v>
      </c>
      <c r="O21" s="23">
        <f t="shared" si="4"/>
        <v>1172.55</v>
      </c>
      <c r="P21" s="26">
        <f t="shared" si="5"/>
        <v>-627.45</v>
      </c>
    </row>
    <row r="22" spans="1:16" ht="15">
      <c r="A22" s="21" t="s">
        <v>29</v>
      </c>
      <c r="B22" s="30">
        <v>370</v>
      </c>
      <c r="C22" s="37"/>
      <c r="D22" s="38">
        <v>363.981</v>
      </c>
      <c r="E22" s="25">
        <f t="shared" si="0"/>
        <v>363.981</v>
      </c>
      <c r="F22" s="26">
        <f t="shared" si="1"/>
        <v>-6.0190000000000055</v>
      </c>
      <c r="G22" s="27">
        <v>161</v>
      </c>
      <c r="H22" s="37"/>
      <c r="I22" s="38">
        <v>363.981</v>
      </c>
      <c r="J22" s="25">
        <f t="shared" si="2"/>
        <v>363.981</v>
      </c>
      <c r="K22" s="28">
        <f t="shared" si="3"/>
        <v>202.981</v>
      </c>
      <c r="L22" s="27">
        <f t="shared" si="4"/>
        <v>531</v>
      </c>
      <c r="M22" s="23">
        <f t="shared" si="4"/>
        <v>0</v>
      </c>
      <c r="N22" s="29">
        <f t="shared" si="4"/>
        <v>727.962</v>
      </c>
      <c r="O22" s="25">
        <f t="shared" si="4"/>
        <v>727.962</v>
      </c>
      <c r="P22" s="26">
        <f t="shared" si="5"/>
        <v>196.962</v>
      </c>
    </row>
    <row r="23" spans="1:16" ht="30">
      <c r="A23" s="31" t="s">
        <v>30</v>
      </c>
      <c r="B23" s="32">
        <f>SUM(B17:B22)</f>
        <v>8835</v>
      </c>
      <c r="C23" s="32">
        <f aca="true" t="shared" si="6" ref="C23:I23">SUM(C17:C22)</f>
        <v>823</v>
      </c>
      <c r="D23" s="33">
        <f t="shared" si="6"/>
        <v>7695.279</v>
      </c>
      <c r="E23" s="24">
        <f t="shared" si="0"/>
        <v>7695.279</v>
      </c>
      <c r="F23" s="34">
        <f t="shared" si="1"/>
        <v>-1139.7209999999995</v>
      </c>
      <c r="G23" s="33">
        <f t="shared" si="6"/>
        <v>4742.2</v>
      </c>
      <c r="H23" s="32">
        <f t="shared" si="6"/>
        <v>597.7</v>
      </c>
      <c r="I23" s="33">
        <f t="shared" si="6"/>
        <v>3733.4359999999997</v>
      </c>
      <c r="J23" s="29">
        <f t="shared" si="2"/>
        <v>3733.4359999999997</v>
      </c>
      <c r="K23" s="35">
        <f t="shared" si="3"/>
        <v>-1008.7640000000001</v>
      </c>
      <c r="L23" s="36">
        <f t="shared" si="4"/>
        <v>13577.2</v>
      </c>
      <c r="M23" s="29">
        <f t="shared" si="4"/>
        <v>1420.7</v>
      </c>
      <c r="N23" s="29">
        <f t="shared" si="4"/>
        <v>11428.715</v>
      </c>
      <c r="O23" s="24">
        <f t="shared" si="4"/>
        <v>11428.715</v>
      </c>
      <c r="P23" s="34">
        <f t="shared" si="5"/>
        <v>-2148.4850000000006</v>
      </c>
    </row>
    <row r="24" spans="1:16" ht="45">
      <c r="A24" s="39" t="s">
        <v>31</v>
      </c>
      <c r="B24" s="40"/>
      <c r="C24" s="41"/>
      <c r="D24" s="42"/>
      <c r="E24" s="25">
        <f t="shared" si="0"/>
        <v>0</v>
      </c>
      <c r="F24" s="26"/>
      <c r="G24" s="43"/>
      <c r="H24" s="41"/>
      <c r="I24" s="42"/>
      <c r="J24" s="23"/>
      <c r="K24" s="28"/>
      <c r="L24" s="27"/>
      <c r="M24" s="23"/>
      <c r="N24" s="29"/>
      <c r="O24" s="23"/>
      <c r="P24" s="26"/>
    </row>
    <row r="25" spans="1:16" ht="43.5">
      <c r="A25" s="44" t="s">
        <v>32</v>
      </c>
      <c r="B25" s="40">
        <v>2600</v>
      </c>
      <c r="C25" s="41"/>
      <c r="D25" s="42">
        <v>2448.226</v>
      </c>
      <c r="E25" s="25">
        <f t="shared" si="0"/>
        <v>2448.226</v>
      </c>
      <c r="F25" s="26">
        <f t="shared" si="1"/>
        <v>-151.7739999999999</v>
      </c>
      <c r="G25" s="43"/>
      <c r="H25" s="41"/>
      <c r="I25" s="42"/>
      <c r="J25" s="23">
        <f t="shared" si="2"/>
        <v>0</v>
      </c>
      <c r="K25" s="28">
        <f t="shared" si="3"/>
        <v>0</v>
      </c>
      <c r="L25" s="27">
        <f t="shared" si="4"/>
        <v>2600</v>
      </c>
      <c r="M25" s="23">
        <f t="shared" si="4"/>
        <v>0</v>
      </c>
      <c r="N25" s="29">
        <f t="shared" si="4"/>
        <v>2448.226</v>
      </c>
      <c r="O25" s="23">
        <f t="shared" si="4"/>
        <v>2448.226</v>
      </c>
      <c r="P25" s="26">
        <f t="shared" si="5"/>
        <v>-151.7739999999999</v>
      </c>
    </row>
    <row r="26" spans="1:16" ht="29.25">
      <c r="A26" s="44" t="s">
        <v>33</v>
      </c>
      <c r="B26" s="40">
        <v>559</v>
      </c>
      <c r="C26" s="41">
        <v>60</v>
      </c>
      <c r="D26" s="42">
        <v>543.421</v>
      </c>
      <c r="E26" s="25">
        <f t="shared" si="0"/>
        <v>543.421</v>
      </c>
      <c r="F26" s="26">
        <f t="shared" si="1"/>
        <v>-15.57899999999995</v>
      </c>
      <c r="G26" s="43">
        <v>66</v>
      </c>
      <c r="H26" s="41">
        <v>6.2</v>
      </c>
      <c r="I26" s="42">
        <v>112.992</v>
      </c>
      <c r="J26" s="23">
        <f t="shared" si="2"/>
        <v>112.992</v>
      </c>
      <c r="K26" s="28">
        <f t="shared" si="3"/>
        <v>46.992000000000004</v>
      </c>
      <c r="L26" s="27">
        <f t="shared" si="4"/>
        <v>625</v>
      </c>
      <c r="M26" s="23">
        <f t="shared" si="4"/>
        <v>66.2</v>
      </c>
      <c r="N26" s="29">
        <f t="shared" si="4"/>
        <v>656.413</v>
      </c>
      <c r="O26" s="23">
        <f t="shared" si="4"/>
        <v>656.413</v>
      </c>
      <c r="P26" s="26">
        <f t="shared" si="5"/>
        <v>31.41300000000001</v>
      </c>
    </row>
    <row r="27" spans="1:16" ht="15">
      <c r="A27" s="44" t="s">
        <v>34</v>
      </c>
      <c r="B27" s="40">
        <v>1932</v>
      </c>
      <c r="C27" s="41">
        <v>81</v>
      </c>
      <c r="D27" s="42">
        <v>1998.084</v>
      </c>
      <c r="E27" s="25">
        <f t="shared" si="0"/>
        <v>1998.084</v>
      </c>
      <c r="F27" s="26">
        <f t="shared" si="1"/>
        <v>66.08400000000006</v>
      </c>
      <c r="G27" s="43"/>
      <c r="H27" s="41"/>
      <c r="I27" s="42">
        <v>8.496</v>
      </c>
      <c r="J27" s="25">
        <f t="shared" si="2"/>
        <v>8.496</v>
      </c>
      <c r="K27" s="28">
        <f t="shared" si="3"/>
        <v>8.496</v>
      </c>
      <c r="L27" s="27">
        <f t="shared" si="4"/>
        <v>1932</v>
      </c>
      <c r="M27" s="23">
        <f t="shared" si="4"/>
        <v>81</v>
      </c>
      <c r="N27" s="29">
        <f t="shared" si="4"/>
        <v>2006.5800000000002</v>
      </c>
      <c r="O27" s="25">
        <f t="shared" si="4"/>
        <v>2006.5800000000002</v>
      </c>
      <c r="P27" s="26">
        <f t="shared" si="5"/>
        <v>74.58000000000015</v>
      </c>
    </row>
    <row r="28" spans="1:16" ht="15">
      <c r="A28" s="44" t="s">
        <v>35</v>
      </c>
      <c r="B28" s="40">
        <v>4</v>
      </c>
      <c r="C28" s="41"/>
      <c r="D28" s="42">
        <v>4.8</v>
      </c>
      <c r="E28" s="25">
        <f t="shared" si="0"/>
        <v>4.8</v>
      </c>
      <c r="F28" s="26">
        <f t="shared" si="1"/>
        <v>0.7999999999999998</v>
      </c>
      <c r="G28" s="43">
        <v>915.2</v>
      </c>
      <c r="H28" s="41">
        <v>131</v>
      </c>
      <c r="I28" s="42">
        <f>300.136+583.977+0.45</f>
        <v>884.5630000000001</v>
      </c>
      <c r="J28" s="23">
        <f t="shared" si="2"/>
        <v>884.5630000000001</v>
      </c>
      <c r="K28" s="28">
        <f t="shared" si="3"/>
        <v>-30.636999999999944</v>
      </c>
      <c r="L28" s="27">
        <f t="shared" si="4"/>
        <v>919.2</v>
      </c>
      <c r="M28" s="23">
        <f t="shared" si="4"/>
        <v>131</v>
      </c>
      <c r="N28" s="29">
        <f t="shared" si="4"/>
        <v>889.363</v>
      </c>
      <c r="O28" s="25">
        <f t="shared" si="4"/>
        <v>889.363</v>
      </c>
      <c r="P28" s="26">
        <f t="shared" si="5"/>
        <v>-29.83699999999999</v>
      </c>
    </row>
    <row r="29" spans="1:16" ht="29.25">
      <c r="A29" s="44" t="s">
        <v>36</v>
      </c>
      <c r="B29" s="40"/>
      <c r="C29" s="41"/>
      <c r="D29" s="42">
        <v>321.653</v>
      </c>
      <c r="E29" s="25">
        <f t="shared" si="0"/>
        <v>321.653</v>
      </c>
      <c r="F29" s="26">
        <f t="shared" si="1"/>
        <v>321.653</v>
      </c>
      <c r="G29" s="43"/>
      <c r="H29" s="41"/>
      <c r="I29" s="42">
        <v>1.909</v>
      </c>
      <c r="J29" s="23">
        <f t="shared" si="2"/>
        <v>1.909</v>
      </c>
      <c r="K29" s="28">
        <f t="shared" si="3"/>
        <v>1.909</v>
      </c>
      <c r="L29" s="27">
        <f t="shared" si="4"/>
        <v>0</v>
      </c>
      <c r="M29" s="23">
        <f t="shared" si="4"/>
        <v>0</v>
      </c>
      <c r="N29" s="29">
        <f t="shared" si="4"/>
        <v>323.562</v>
      </c>
      <c r="O29" s="23">
        <f t="shared" si="4"/>
        <v>323.562</v>
      </c>
      <c r="P29" s="26">
        <f t="shared" si="5"/>
        <v>323.562</v>
      </c>
    </row>
    <row r="30" spans="1:16" ht="15">
      <c r="A30" s="45" t="s">
        <v>37</v>
      </c>
      <c r="B30" s="46">
        <f>SUM(B25:B29)</f>
        <v>5095</v>
      </c>
      <c r="C30" s="46">
        <f>SUM(C25:C29)</f>
        <v>141</v>
      </c>
      <c r="D30" s="47">
        <f>SUM(D25:D29)</f>
        <v>5316.184</v>
      </c>
      <c r="E30" s="25">
        <f t="shared" si="0"/>
        <v>5316.184</v>
      </c>
      <c r="F30" s="26">
        <f t="shared" si="1"/>
        <v>221.1840000000002</v>
      </c>
      <c r="G30" s="47">
        <f>SUM(G25:G29)</f>
        <v>981.2</v>
      </c>
      <c r="H30" s="46">
        <f>SUM(H25:H29)</f>
        <v>137.2</v>
      </c>
      <c r="I30" s="47">
        <f>SUM(I25:I29)</f>
        <v>1007.9600000000002</v>
      </c>
      <c r="J30" s="23">
        <f t="shared" si="2"/>
        <v>1007.9600000000002</v>
      </c>
      <c r="K30" s="28">
        <f t="shared" si="3"/>
        <v>26.760000000000105</v>
      </c>
      <c r="L30" s="33">
        <f t="shared" si="4"/>
        <v>6076.2</v>
      </c>
      <c r="M30" s="29">
        <f t="shared" si="4"/>
        <v>278.2</v>
      </c>
      <c r="N30" s="29">
        <f t="shared" si="4"/>
        <v>6324.144</v>
      </c>
      <c r="O30" s="24">
        <f t="shared" si="4"/>
        <v>6324.144</v>
      </c>
      <c r="P30" s="26">
        <f t="shared" si="5"/>
        <v>247.94400000000041</v>
      </c>
    </row>
    <row r="31" spans="1:16" ht="45">
      <c r="A31" s="39" t="s">
        <v>38</v>
      </c>
      <c r="B31" s="46">
        <v>-3.5</v>
      </c>
      <c r="C31" s="48"/>
      <c r="D31" s="42">
        <v>-3.5</v>
      </c>
      <c r="E31" s="25">
        <f t="shared" si="0"/>
        <v>-3.5</v>
      </c>
      <c r="F31" s="28">
        <f t="shared" si="1"/>
        <v>0</v>
      </c>
      <c r="G31" s="47"/>
      <c r="H31" s="48"/>
      <c r="I31" s="42"/>
      <c r="J31" s="23">
        <f t="shared" si="2"/>
        <v>0</v>
      </c>
      <c r="K31" s="28">
        <f t="shared" si="3"/>
        <v>0</v>
      </c>
      <c r="L31" s="22">
        <f t="shared" si="4"/>
        <v>-3.5</v>
      </c>
      <c r="M31" s="23">
        <f t="shared" si="4"/>
        <v>0</v>
      </c>
      <c r="N31" s="29">
        <f t="shared" si="4"/>
        <v>-3.5</v>
      </c>
      <c r="O31" s="23">
        <f t="shared" si="4"/>
        <v>-3.5</v>
      </c>
      <c r="P31" s="28">
        <f t="shared" si="5"/>
        <v>0</v>
      </c>
    </row>
    <row r="32" spans="1:16" ht="45">
      <c r="A32" s="39" t="s">
        <v>39</v>
      </c>
      <c r="B32" s="46">
        <f>B15+B23+B30+B31</f>
        <v>77972.5</v>
      </c>
      <c r="C32" s="46">
        <f>C15+C23+C30+C31</f>
        <v>7509</v>
      </c>
      <c r="D32" s="47">
        <f>D15+D23+D30+D31</f>
        <v>70370.63500000001</v>
      </c>
      <c r="E32" s="25">
        <f t="shared" si="0"/>
        <v>70370.63500000001</v>
      </c>
      <c r="F32" s="26">
        <f t="shared" si="1"/>
        <v>-7601.864999999991</v>
      </c>
      <c r="G32" s="47">
        <f>G15+G23+G30+G31</f>
        <v>25648.7</v>
      </c>
      <c r="H32" s="47">
        <f>H15+H23+H30+H31</f>
        <v>2827</v>
      </c>
      <c r="I32" s="47">
        <f>I15+I23+I30+I31</f>
        <v>23123.284999999996</v>
      </c>
      <c r="J32" s="23">
        <f t="shared" si="2"/>
        <v>23123.284999999996</v>
      </c>
      <c r="K32" s="28">
        <f t="shared" si="3"/>
        <v>-2525.4150000000045</v>
      </c>
      <c r="L32" s="33">
        <f t="shared" si="4"/>
        <v>103621.2</v>
      </c>
      <c r="M32" s="29">
        <f t="shared" si="4"/>
        <v>10336</v>
      </c>
      <c r="N32" s="29">
        <f t="shared" si="4"/>
        <v>93493.92000000001</v>
      </c>
      <c r="O32" s="24">
        <f t="shared" si="4"/>
        <v>93493.92000000001</v>
      </c>
      <c r="P32" s="26">
        <f t="shared" si="5"/>
        <v>-10127.279999999984</v>
      </c>
    </row>
    <row r="33" spans="1:16" ht="45">
      <c r="A33" s="39" t="s">
        <v>40</v>
      </c>
      <c r="B33" s="46">
        <v>35053.7</v>
      </c>
      <c r="C33" s="46">
        <v>2639</v>
      </c>
      <c r="D33" s="47">
        <v>29369.671</v>
      </c>
      <c r="E33" s="25">
        <f t="shared" si="0"/>
        <v>29369.671</v>
      </c>
      <c r="F33" s="26">
        <f t="shared" si="1"/>
        <v>-5684.028999999999</v>
      </c>
      <c r="G33" s="47"/>
      <c r="H33" s="46"/>
      <c r="I33" s="47"/>
      <c r="J33" s="23">
        <f t="shared" si="2"/>
        <v>0</v>
      </c>
      <c r="K33" s="28">
        <f t="shared" si="3"/>
        <v>0</v>
      </c>
      <c r="L33" s="36">
        <f t="shared" si="4"/>
        <v>35053.7</v>
      </c>
      <c r="M33" s="29">
        <f t="shared" si="4"/>
        <v>2639</v>
      </c>
      <c r="N33" s="29">
        <f t="shared" si="4"/>
        <v>29369.671</v>
      </c>
      <c r="O33" s="29">
        <f t="shared" si="4"/>
        <v>29369.671</v>
      </c>
      <c r="P33" s="26">
        <f t="shared" si="5"/>
        <v>-5684.028999999999</v>
      </c>
    </row>
    <row r="34" spans="1:16" ht="45.75" thickBot="1">
      <c r="A34" s="49" t="s">
        <v>41</v>
      </c>
      <c r="B34" s="50">
        <f>B32+B33</f>
        <v>113026.2</v>
      </c>
      <c r="C34" s="50">
        <f>C32+C33</f>
        <v>10148</v>
      </c>
      <c r="D34" s="51">
        <f>D32+D33</f>
        <v>99740.30600000001</v>
      </c>
      <c r="E34" s="24">
        <f t="shared" si="0"/>
        <v>99740.30600000001</v>
      </c>
      <c r="F34" s="34">
        <f t="shared" si="1"/>
        <v>-13285.893999999986</v>
      </c>
      <c r="G34" s="51">
        <f>G31+G32+G33</f>
        <v>25648.7</v>
      </c>
      <c r="H34" s="51">
        <f>H31+H32+H33</f>
        <v>2827</v>
      </c>
      <c r="I34" s="51">
        <f>I31+I32+I33</f>
        <v>23123.284999999996</v>
      </c>
      <c r="J34" s="29">
        <f t="shared" si="2"/>
        <v>23123.284999999996</v>
      </c>
      <c r="K34" s="35">
        <f t="shared" si="3"/>
        <v>-2525.4150000000045</v>
      </c>
      <c r="L34" s="52">
        <f t="shared" si="4"/>
        <v>138674.9</v>
      </c>
      <c r="M34" s="53">
        <f t="shared" si="4"/>
        <v>12975</v>
      </c>
      <c r="N34" s="53">
        <f t="shared" si="4"/>
        <v>122863.59100000001</v>
      </c>
      <c r="O34" s="54">
        <f t="shared" si="4"/>
        <v>122863.59100000001</v>
      </c>
      <c r="P34" s="34">
        <f t="shared" si="5"/>
        <v>-15811.30899999998</v>
      </c>
    </row>
    <row r="35" spans="1:16" ht="15">
      <c r="A35" s="55"/>
      <c r="B35" s="56"/>
      <c r="C35" s="56"/>
      <c r="D35" s="57"/>
      <c r="E35" s="56"/>
      <c r="F35" s="58"/>
      <c r="G35" s="4"/>
      <c r="H35" s="4"/>
      <c r="I35" s="5"/>
      <c r="J35" s="4"/>
      <c r="K35" s="4"/>
      <c r="L35" s="4"/>
      <c r="M35" s="4"/>
      <c r="N35" s="4"/>
      <c r="O35" s="4"/>
      <c r="P35" s="5"/>
    </row>
    <row r="36" spans="12:16" ht="15">
      <c r="L36" s="6"/>
      <c r="M36" s="6"/>
      <c r="N36" s="4"/>
      <c r="O36" s="6"/>
      <c r="P36" s="6"/>
    </row>
  </sheetData>
  <mergeCells count="13">
    <mergeCell ref="G4:H4"/>
    <mergeCell ref="I4:J4"/>
    <mergeCell ref="K4:K5"/>
    <mergeCell ref="L4:M4"/>
    <mergeCell ref="N4:O4"/>
    <mergeCell ref="P4:P5"/>
    <mergeCell ref="A3:A5"/>
    <mergeCell ref="B3:F3"/>
    <mergeCell ref="G3:K3"/>
    <mergeCell ref="L3:P3"/>
    <mergeCell ref="B4:C4"/>
    <mergeCell ref="D4:E4"/>
    <mergeCell ref="F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Оричевского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Кислицина Лидия Ивановна</dc:creator>
  <cp:keywords/>
  <dc:description/>
  <cp:lastModifiedBy>RDV</cp:lastModifiedBy>
  <dcterms:created xsi:type="dcterms:W3CDTF">2009-11-30T08:38:49Z</dcterms:created>
  <dcterms:modified xsi:type="dcterms:W3CDTF">2009-12-25T11:31:25Z</dcterms:modified>
  <cp:category/>
  <cp:version/>
  <cp:contentType/>
  <cp:contentStatus/>
</cp:coreProperties>
</file>