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0"/>
  </bookViews>
  <sheets>
    <sheet name="форма" sheetId="1" r:id="rId1"/>
  </sheets>
  <definedNames>
    <definedName name="_xlfn.AGGREGATE" hidden="1">#NAME?</definedName>
    <definedName name="_xlnm._FilterDatabase" localSheetId="0" hidden="1">'форма'!$A$6:$ED$6</definedName>
    <definedName name="_xlnm.Print_Titles" localSheetId="0">'форма'!$A:$B,'форма'!$3:$3</definedName>
  </definedNames>
  <calcPr fullCalcOnLoad="1"/>
</workbook>
</file>

<file path=xl/sharedStrings.xml><?xml version="1.0" encoding="utf-8"?>
<sst xmlns="http://schemas.openxmlformats.org/spreadsheetml/2006/main" count="407" uniqueCount="160">
  <si>
    <t>№ п/п</t>
  </si>
  <si>
    <t>Муниципальное образование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</si>
  <si>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</si>
  <si>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</si>
  <si>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</si>
  <si>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Расчет целевого значения индикатора</t>
  </si>
  <si>
    <t>Предельное значение индикатора</t>
  </si>
  <si>
    <t xml:space="preserve">Аi - уточненный план расходов на содержание органов местного самоуправления 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</si>
  <si>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</si>
  <si>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наличие фактов использования средств не по целевому назначению (количество)</t>
  </si>
  <si>
    <t>Аi – наличие МПА, устанавливающего порядок разработки, утверждения  и реализации ведомственных целевых программ</t>
  </si>
  <si>
    <t>Оричевское  г/п</t>
  </si>
  <si>
    <t>Мирнинское г/п</t>
  </si>
  <si>
    <t xml:space="preserve">Левинское  г/п    </t>
  </si>
  <si>
    <t>Стрижевское г/п</t>
  </si>
  <si>
    <t>Адышевское с/п</t>
  </si>
  <si>
    <t>Быстрицкое с/п</t>
  </si>
  <si>
    <t>Гарское с/п</t>
  </si>
  <si>
    <t>Истобенское с/п</t>
  </si>
  <si>
    <t>Коршикское с/п</t>
  </si>
  <si>
    <t>Кучелаповское с/п</t>
  </si>
  <si>
    <t>Лугоболотное с/п</t>
  </si>
  <si>
    <t>Пищальское с/п</t>
  </si>
  <si>
    <t>Пустошенское с/п</t>
  </si>
  <si>
    <t>Спас-Талицкое с/п</t>
  </si>
  <si>
    <t>Суводское с/п</t>
  </si>
  <si>
    <t>Торфяное с/п</t>
  </si>
  <si>
    <t>Усовское с/п</t>
  </si>
  <si>
    <t>Шалеговское с/п</t>
  </si>
  <si>
    <t>Бальная оценка (1или 0)</t>
  </si>
  <si>
    <t>Бальная оценка  (1или 0)</t>
  </si>
  <si>
    <t>Бальная оценка (0;2)</t>
  </si>
  <si>
    <t>Аi – введено самообложение градан</t>
  </si>
  <si>
    <t>Бальная оценка (0;-1)</t>
  </si>
  <si>
    <t>Аi – наличие фактов неэффективного использования денежных и материальных ресурсов (количество)</t>
  </si>
  <si>
    <t>Аi – наличие фактов неправомерного использования бюджетных средств (количество)</t>
  </si>
  <si>
    <t>Итого баллов</t>
  </si>
  <si>
    <t>Р1 Соблюдение требований статьи 92.1 Бюджетного кодекса Российской Федерации по предельному объему дефицита бюджета поселения</t>
  </si>
  <si>
    <t>Р2 Соблюдение установленных Правительством Кировской области нормативов формирования расходов на содержание органов местного самоуправления</t>
  </si>
  <si>
    <t>Б i – утвержденный Правительством Кировской области норматив формирования расходов на содержание органов местного самоуправления</t>
  </si>
  <si>
    <t>Р3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</t>
  </si>
  <si>
    <t xml:space="preserve">Р4 Динамика соотношения объема налоговых и неналоговых доходов бюджета поселения к объему дотации на выравнивание бюджетной обеспеченности </t>
  </si>
  <si>
    <t xml:space="preserve">А1.i – уточненный план по налоговым и неналоговым доходам в соответствии с решением о бюджете на конец отчетного года </t>
  </si>
  <si>
    <t>В1i – уточненный план по дотации на выравнивание бюджетной обеспеченности на конец отчетного года</t>
  </si>
  <si>
    <t xml:space="preserve">А2i - уточненный план по налоговым и неналоговым доходам на конец года, предшествующего отчетному </t>
  </si>
  <si>
    <t>В 2i - уточненный план по дотации на выравнивание бюджетной обеспеченности на конец года, предшествующего отчетному</t>
  </si>
  <si>
    <t>≤1,00</t>
  </si>
  <si>
    <t>Аi – сумма задолженности по налоговым платежам (без учета пеней и штрафных санкций) в бюджет поселения на конец отчетного года</t>
  </si>
  <si>
    <t>Бi – сумма задолженности по налоговым платежам в бюджет поселения на начало отчетного года</t>
  </si>
  <si>
    <t>Р5 Динамика задолженности по налоговым платежам (без учета пеней и штрафных санкций) в бюджет поселения</t>
  </si>
  <si>
    <t>P6 Наличие муниципальных унитарных предприятий, в отношении которых введена процедура банкротства в отчетном финансовом году</t>
  </si>
  <si>
    <t>Аi – наличие муниципальных унитарных предприятий, в отношении которых введена процедура банкротства в отчетном финансовом году</t>
  </si>
  <si>
    <t>Бальная оценка (2; 1; 0; -1; -2)</t>
  </si>
  <si>
    <t>Р7 Исполнение бюджета поселения по налоговым и неналоговым доходам к первоначально утвержденному объему</t>
  </si>
  <si>
    <t>Аi – исполнение бюджета поселения за отчетный финансовый год по налоговым и неналоговым доходам</t>
  </si>
  <si>
    <t xml:space="preserve">Бi – первоначальный план в соответствии с решением о бюджете на отчетный финансовый год по налоговым и неналоговым доходам </t>
  </si>
  <si>
    <t>Бальная оценка (3; 2; 1; 0)</t>
  </si>
  <si>
    <t>Р9 Проведение «инвентаризации» объектов недвижимого имущества физических лиц, в отношении которых налоговой инспекцией предоставлена информация (с оформлением протоколов)</t>
  </si>
  <si>
    <t>Аi – проведение «инвентаризации» объектов недвижимого имущества физических лиц</t>
  </si>
  <si>
    <t>Бальная оценка (1;0)</t>
  </si>
  <si>
    <t>Бальная оценка (0; -1)</t>
  </si>
  <si>
    <t xml:space="preserve">Р10 Снижение количества незарегистрированных объектов недвижимого имущества физических лиц </t>
  </si>
  <si>
    <t>Аi - количество незарегистрированных объектов недвижимого имущества физических лиц на начало отчетного года</t>
  </si>
  <si>
    <t>Вi - количество незарегистрированных объектов недвижимого имущества физических лиц на конец отчетного года</t>
  </si>
  <si>
    <t>Р11 Снижение количества сведений о земельных участках и их правообладателях, переданных налоговыми органами органам местного самоуправления для актуализации</t>
  </si>
  <si>
    <t>Аi - количество сведений о земельных участках и их правообладателях, переданных налоговыми органами органам местного самоуправления для актуализации на начало отчетного года</t>
  </si>
  <si>
    <t>Вi - количество сведений о земельных участках и их правообладателях, переданных налоговыми органами органам местного самоуправления для актуализации на конец отчетного года</t>
  </si>
  <si>
    <t>Бальная оценка (3; 2; 1; -1)</t>
  </si>
  <si>
    <t>Р12 Снижение количества бесхозяйных земельных участков, числившихся за ликвидированными организациями и умершими физическими лицами</t>
  </si>
  <si>
    <t>Аi - количество бесхозяйных земельных участков, числившихся за ликвидированными организациями и умершими физическими лицами, на начало отчетного года</t>
  </si>
  <si>
    <t>Вi – количество бесхозяйных земельных участков, числящихся за ликвидированными организациями и умершими физическими лицами, на конец отчетного года</t>
  </si>
  <si>
    <t>Р13 Осуществление муниципального земельного контроля за использованием земель на территории поселения, в том числе целевого использования земель</t>
  </si>
  <si>
    <t>Аi - наличие в i-м поселении составленных протоколов об административном правонарушении, переданных в органы государственного земельного контроля для возбуждения дела об административном правонарушении, количество наложенных административных штрафов по материалам муниципального земельного контроля</t>
  </si>
  <si>
    <t>Р14 Проведение заседаний комиссии на территории поселения с участием членов межведомственной комиссии по вопросам оплаты труда и обеспечению поступления доходов в областной, районный бюджеты и бюджет поселения</t>
  </si>
  <si>
    <t>Аi -количество проведенных заседаний комиссий, результат которых составляет 50% погашенной задолженности от суммы задолженности по приглашенным должникам</t>
  </si>
  <si>
    <t>Бальная оценка (количество наложенных штрафов)</t>
  </si>
  <si>
    <t>Бальная оценка (количество заседаний комиссий, результат которых составляет 50% погашенной задолженности от суммы задолженности по приглашенным должникам)</t>
  </si>
  <si>
    <t>Р15 Выявление скрытых от налогообложения доходов физических лиц, а также физических лиц, осуществляющих предпринимательскую деятельность без регистрации в качестве индивидуальных предпринимателей</t>
  </si>
  <si>
    <t>Аi -количество выявленных и привлеченных к государственной регистрации физических лиц, осуществляющих незаконную предпринимательскую деятельность</t>
  </si>
  <si>
    <t>Бальная оценка (количество выявленных и привлеченных к государственной регистрации физических лиц, осуществляющих незаконную предпринимательскую деятельность)</t>
  </si>
  <si>
    <t>Р16 Отсутствие фактов исполнения муниципальных гарантий за счет средств бюджета поселения</t>
  </si>
  <si>
    <t>Аi – фактический объем выплат по муниципальным гарантиям  на конец отчетного года</t>
  </si>
  <si>
    <t xml:space="preserve">Р17 Количество изменений, внесенных  в решение о бюджете </t>
  </si>
  <si>
    <t xml:space="preserve">Аi - количество изменений, внесенных в отчетном году в бюджет поселения, в соответствии с решением о бюджете </t>
  </si>
  <si>
    <t>≤6</t>
  </si>
  <si>
    <t>Бальная оценка (1; 0)</t>
  </si>
  <si>
    <t xml:space="preserve">Р18 Отклонение расходов бюджета в IV квартале от среднего объема расходов за I-Ш кварталы, без учета расходов, произведенных за счет целевых средств, поступивших из районного и областного бюджетов
</t>
  </si>
  <si>
    <t>Бальная оценка (1; 0,5; 0)</t>
  </si>
  <si>
    <t>Р19 Введение самообложения граждан</t>
  </si>
  <si>
    <t>Р20 Внесение изменений в бюджетную роспись бюджета поселения</t>
  </si>
  <si>
    <t>Увi – общее количество уведомлений об изменении бюджетных ассигнований бюджета поселения</t>
  </si>
  <si>
    <t>Усi - количество уведомлений об изменении бюджетных ассигнований бюджета поселения в отчетном финансовом году, подготовленных в связи с исполнением судебных актов, предусматривающих обращение взыскания на средства бюджета поселения, использованием средств резервного фонда администрации поселения</t>
  </si>
  <si>
    <t>Р21 Наличие просроченной кредиторской задолженности</t>
  </si>
  <si>
    <t>Аi – объем просроченной кредиторской задолженности на конец отчетного периода</t>
  </si>
  <si>
    <t xml:space="preserve"> Р22 Динамика удельного веса дебиторской задолженности к объему расходов бюджета</t>
  </si>
  <si>
    <t>А1i – объем дебиторской задолженности на конец отчетного года</t>
  </si>
  <si>
    <t>В1i – фактический объем расходов бюджета за отчетный год</t>
  </si>
  <si>
    <t>А2i – объем дебиторской задолженности на конец года, предшествующего отчетному</t>
  </si>
  <si>
    <t>В2i – фактический объем расходов бюджета за год, предшествующий отчетному</t>
  </si>
  <si>
    <t>Р23 Своевременность и качество представления бюджетной отчетности по перечню форм, входящих в состав месячной, квартальной и годовой отчетности</t>
  </si>
  <si>
    <t xml:space="preserve">Р24 Наличие фактов использования средств не по целевому назначению </t>
  </si>
  <si>
    <t xml:space="preserve">Р25 Наличие фактов неэффективного использования денежных и материальных ресурсов </t>
  </si>
  <si>
    <t xml:space="preserve">Р26 наличие фактов неправомерного использования бюджетных средств </t>
  </si>
  <si>
    <t xml:space="preserve">Р27 Наличие фактов нарушения организации бюджетного процесса </t>
  </si>
  <si>
    <t>Аi – наличие фактов нарушения бюджетного процессса</t>
  </si>
  <si>
    <t>Р28 Опубликование (обнародование)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</si>
  <si>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 xml:space="preserve">Пi – опубликование (обнародование) проекта бюджета поселения </t>
  </si>
  <si>
    <t>Чi – опубликование (обнародование)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в 1 квартале</t>
  </si>
  <si>
    <t>Чi – опубликование (обнародование)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во 2 квартале</t>
  </si>
  <si>
    <t>Чi – опубликование (обнародование)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в 3 квартале</t>
  </si>
  <si>
    <t>Чi – опубликование (обнародование)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в 4 квартале</t>
  </si>
  <si>
    <t>Бi – опубликование (обнародование) решения об утверждении  бюджета поселения</t>
  </si>
  <si>
    <t xml:space="preserve">Р29 Проведение публичных слушаний по проекту бюджета на очередной финансовый год </t>
  </si>
  <si>
    <t>Бальная оценка (0,5; 0)</t>
  </si>
  <si>
    <t>Аi – наличие МПА, содержащего порядок ведения реестра расходных обязательств</t>
  </si>
  <si>
    <t>Аi – наличие МПА, содержащего порядок использования бюджетных ассигнований резервного фонда администрации поселения</t>
  </si>
  <si>
    <t>Аi – наличие МПА, содержащего порядок осуществления бюджетных полномочий главных администраторов доходов бюджета поселения, являющихся органами местного самоуправления поселения и (или) находящимися в их ведении казенными учреждениями</t>
  </si>
  <si>
    <t>Аi – наличие муниципального правового акта о мерах по составлению проекта бюджета поселения на очередной финансовый год</t>
  </si>
  <si>
    <t>Аi – наличие МПА о мерах по выполнению бюджета поселения на текущий финансовый год</t>
  </si>
  <si>
    <t>Приложение № 2</t>
  </si>
  <si>
    <t>А0i –недоимка по неналоговым платежам в бюджет поселения по состоянию на 1 января отчетного финансового года</t>
  </si>
  <si>
    <t>А1i - недоимка по неналоговым платежам в бюджет поселения по состоянию на 1 января года, следующего за отчетным</t>
  </si>
  <si>
    <t>Аi – наличие фактов нарушения сроков и качества представления бюджетной отчетности (количество)</t>
  </si>
  <si>
    <t>Оi – опубликование (обнародование) годового отчета об  исполнении  бюджета поселения</t>
  </si>
  <si>
    <t xml:space="preserve">С1i – опубликование (обнародование) ежеквартальных сведений о ходе исполнения бюджета поселения в 1 квартале </t>
  </si>
  <si>
    <t xml:space="preserve">С1i – опубликование (обнародование) ежеквартальных сведений о ходе исполнения бюджета поселения во 2 квартале </t>
  </si>
  <si>
    <t xml:space="preserve">С1i – опубликование (обнародование) ежеквартальных сведений о ходе исполнения бюджета поселения в 3 квартале </t>
  </si>
  <si>
    <t xml:space="preserve">С1i – опубликование (обнародование) ежеквартальных сведений о ходе исполнения бюджета поселения в 4 квартале </t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</si>
  <si>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поселения на конец отчетного года</t>
  </si>
  <si>
    <t>Р30 Проведения публичных слушаний по отчету об исполнении бюджета  за отчетный год</t>
  </si>
  <si>
    <t>Аi –проведение публичных слушаний по проекту бюджета на очередной финансовый год</t>
  </si>
  <si>
    <t>Аi - проведение публичных слушаний по отчету об исполнении бюджета за отчетный год</t>
  </si>
  <si>
    <t>Аi – наличие МПА, содержащего порядок  проведения публичных слушаний по проекту бюджета на очередной финансовый год, годовому отчету об исполнении бюджета</t>
  </si>
  <si>
    <t>≤0,10</t>
  </si>
  <si>
    <t>≤0,05</t>
  </si>
  <si>
    <t>Р8 Снижение недоимки по платежам в бюджет поселения по неналоговым доходам (арендной плате за землю и имущество)</t>
  </si>
  <si>
    <t>Оценка  качества организации и осуществления бюджетного процесса по итогам исполнения бюджетов поселений района за 2013 год</t>
  </si>
  <si>
    <t>введено</t>
  </si>
  <si>
    <t>А1i  - исполнение бюджета по расходам в I квартале текущего финансового года без учета расходов, произведенных за счет целевых средств</t>
  </si>
  <si>
    <t>А2i  - исполнение бюджета по расходам  в II квартале текущего финансового года без учета расходов, произведенных за счет целевых средств</t>
  </si>
  <si>
    <t>А3i  - исполнение бюджета по расходам  в III квартале текущего финансового года без учета расходов, произведенных за счет целевых средств</t>
  </si>
  <si>
    <t>А4i  - исполнение бюджета по расходам  в IV квартале текущего финансового года без учета расходов, произведенных за счет целевых средств</t>
  </si>
  <si>
    <r>
      <t>А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– своевременное  и полное использование межбюджетных трансфертов, предоставляемых из районного бюджета бюджетам поселений Оричевского района</t>
    </r>
  </si>
  <si>
    <r>
      <t>А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– возврат в установленный срок в районный бюджет остатков целевых средств, полученных и не использованных i-м поселением Оричевского района в отчетном году</t>
    </r>
  </si>
  <si>
    <t>Р31 Своевременность и полнота использования межбюджетных трансфертов, предоставляемых из районного бюджета бюджетам поселений Оричевского района</t>
  </si>
  <si>
    <t>Р32 Своевременность возврата в районный бюджет остатков целевых средств, полученных и неиспользованных поселениями Оричевского района в отчетном году</t>
  </si>
  <si>
    <t>Р33 Динамика поступления налоговых доходов</t>
  </si>
  <si>
    <t>Аi - сумма поступления налоговых доходов в бюджет i-ого поселения на конец отчетного периода  текущего года</t>
  </si>
  <si>
    <t>Вi – сумма поступления налоговых доходов в бюджет i-ого поселения на конец соответствующего отчетного периода предидущего года в сопоставимых условиях</t>
  </si>
  <si>
    <t>Бальная оценка (0, -1)</t>
  </si>
  <si>
    <t xml:space="preserve"> </t>
  </si>
  <si>
    <t xml:space="preserve">Р34 МПА, устанавливающий порядок разработки, утверждения, реализации  и оценки эффективности муниципальных программ </t>
  </si>
  <si>
    <t>Р35 МПА, содержащий порядок проведения публичных слушаний по проекту бюджета, годовому отчету об исполнении бюджета</t>
  </si>
  <si>
    <t>Р36 МПА об утверждении порядка ведения реестра расходных обязательств</t>
  </si>
  <si>
    <t>Р37 МПА о порядке использования бюджетных ассигнований резервного фонда администрации поселения</t>
  </si>
  <si>
    <t>Р38 МПА о порядке осуществления бюджетных полномочий главных администраторов доходов бюджета поселения, являющихся органами местного самоуправления поселения и (или) находящимися в их ведении казенными учреждениями</t>
  </si>
  <si>
    <t>Р39 МПА о мерах по составлению проекта бюджета поселения на очередной финансовый год</t>
  </si>
  <si>
    <t>Р40 МПА о мерах по выполнению бюджета поселения на текущий финансовый год</t>
  </si>
  <si>
    <t>проведено</t>
  </si>
  <si>
    <t>принят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</si>
</sst>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00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textRotation="90" wrapText="1"/>
    </xf>
    <xf numFmtId="164" fontId="6" fillId="0" borderId="10" xfId="0" applyNumberFormat="1" applyFont="1" applyFill="1" applyBorder="1" applyAlignment="1">
      <alignment horizontal="center" textRotation="90" wrapText="1"/>
    </xf>
    <xf numFmtId="2" fontId="6" fillId="0" borderId="10" xfId="0" applyNumberFormat="1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164" fontId="6" fillId="0" borderId="11" xfId="0" applyNumberFormat="1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1" fontId="6" fillId="0" borderId="11" xfId="0" applyNumberFormat="1" applyFont="1" applyFill="1" applyBorder="1" applyAlignment="1">
      <alignment horizontal="center" textRotation="90" wrapText="1"/>
    </xf>
    <xf numFmtId="0" fontId="50" fillId="32" borderId="0" xfId="0" applyFont="1" applyFill="1" applyAlignment="1">
      <alignment textRotation="90" wrapText="1"/>
    </xf>
    <xf numFmtId="0" fontId="6" fillId="32" borderId="11" xfId="0" applyFont="1" applyFill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165" fontId="5" fillId="0" borderId="14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73" fontId="10" fillId="0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" fontId="5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29"/>
  <sheetViews>
    <sheetView tabSelected="1" view="pageBreakPreview" zoomScale="60" zoomScaleNormal="80" workbookViewId="0" topLeftCell="A4">
      <pane xSplit="2" ySplit="3" topLeftCell="DP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CY4" sqref="CY3:CY4"/>
    </sheetView>
  </sheetViews>
  <sheetFormatPr defaultColWidth="9.140625" defaultRowHeight="15"/>
  <cols>
    <col min="1" max="1" width="4.28125" style="3" customWidth="1"/>
    <col min="2" max="2" width="20.57421875" style="3" customWidth="1"/>
    <col min="3" max="3" width="10.28125" style="3" customWidth="1"/>
    <col min="4" max="4" width="11.8515625" style="3" customWidth="1"/>
    <col min="5" max="5" width="10.421875" style="3" customWidth="1"/>
    <col min="6" max="6" width="7.7109375" style="5" customWidth="1"/>
    <col min="7" max="7" width="7.7109375" style="2" customWidth="1"/>
    <col min="8" max="8" width="7.7109375" style="6" customWidth="1"/>
    <col min="9" max="9" width="9.140625" style="3" customWidth="1"/>
    <col min="10" max="10" width="17.28125" style="3" customWidth="1"/>
    <col min="11" max="11" width="9.28125" style="5" customWidth="1"/>
    <col min="12" max="13" width="7.7109375" style="3" customWidth="1"/>
    <col min="14" max="14" width="18.8515625" style="3" customWidth="1"/>
    <col min="15" max="15" width="22.140625" style="3" customWidth="1"/>
    <col min="16" max="16" width="7.7109375" style="2" customWidth="1"/>
    <col min="17" max="18" width="7.7109375" style="6" customWidth="1"/>
    <col min="19" max="19" width="14.421875" style="3" customWidth="1"/>
    <col min="20" max="20" width="12.28125" style="6" customWidth="1"/>
    <col min="21" max="21" width="14.421875" style="3" customWidth="1"/>
    <col min="22" max="22" width="10.57421875" style="3" customWidth="1"/>
    <col min="23" max="23" width="11.57421875" style="5" customWidth="1"/>
    <col min="24" max="24" width="7.7109375" style="1" customWidth="1"/>
    <col min="25" max="25" width="14.28125" style="6" customWidth="1"/>
    <col min="26" max="26" width="12.00390625" style="6" customWidth="1"/>
    <col min="27" max="28" width="7.7109375" style="6" customWidth="1"/>
    <col min="29" max="29" width="15.57421875" style="6" customWidth="1"/>
    <col min="30" max="30" width="7.7109375" style="6" customWidth="1"/>
    <col min="31" max="31" width="14.28125" style="6" customWidth="1"/>
    <col min="32" max="32" width="13.00390625" style="6" customWidth="1"/>
    <col min="33" max="34" width="7.7109375" style="6" customWidth="1"/>
    <col min="35" max="35" width="13.00390625" style="6" customWidth="1"/>
    <col min="36" max="36" width="11.28125" style="6" customWidth="1"/>
    <col min="37" max="37" width="9.57421875" style="6" customWidth="1"/>
    <col min="38" max="38" width="8.8515625" style="6" customWidth="1"/>
    <col min="39" max="39" width="12.7109375" style="6" customWidth="1"/>
    <col min="40" max="40" width="12.00390625" style="6" customWidth="1"/>
    <col min="41" max="41" width="11.7109375" style="6" customWidth="1"/>
    <col min="42" max="42" width="12.00390625" style="6" customWidth="1"/>
    <col min="43" max="43" width="11.00390625" style="6" customWidth="1"/>
    <col min="44" max="44" width="7.7109375" style="6" customWidth="1"/>
    <col min="45" max="45" width="17.7109375" style="6" customWidth="1"/>
    <col min="46" max="46" width="16.8515625" style="6" customWidth="1"/>
    <col min="47" max="47" width="11.140625" style="6" customWidth="1"/>
    <col min="48" max="48" width="7.7109375" style="6" customWidth="1"/>
    <col min="49" max="49" width="14.8515625" style="6" customWidth="1"/>
    <col min="50" max="50" width="10.57421875" style="6" customWidth="1"/>
    <col min="51" max="51" width="8.7109375" style="6" customWidth="1"/>
    <col min="52" max="52" width="7.7109375" style="6" customWidth="1"/>
    <col min="53" max="53" width="15.57421875" style="6" customWidth="1"/>
    <col min="54" max="54" width="7.7109375" style="6" customWidth="1"/>
    <col min="55" max="55" width="13.8515625" style="6" customWidth="1"/>
    <col min="56" max="56" width="14.140625" style="6" customWidth="1"/>
    <col min="57" max="57" width="13.00390625" style="6" customWidth="1"/>
    <col min="58" max="58" width="10.421875" style="6" customWidth="1"/>
    <col min="59" max="59" width="9.421875" style="6" customWidth="1"/>
    <col min="60" max="60" width="7.7109375" style="6" customWidth="1"/>
    <col min="61" max="61" width="9.8515625" style="7" customWidth="1"/>
    <col min="62" max="63" width="7.7109375" style="3" customWidth="1"/>
    <col min="64" max="64" width="14.8515625" style="3" customWidth="1"/>
    <col min="65" max="65" width="10.28125" style="3" customWidth="1"/>
    <col min="66" max="66" width="12.140625" style="3" customWidth="1"/>
    <col min="67" max="67" width="12.7109375" style="3" customWidth="1"/>
    <col min="68" max="68" width="7.00390625" style="6" customWidth="1"/>
    <col min="69" max="69" width="7.7109375" style="6" customWidth="1"/>
    <col min="70" max="70" width="10.57421875" style="6" customWidth="1"/>
    <col min="71" max="71" width="7.7109375" style="6" customWidth="1"/>
    <col min="72" max="72" width="10.140625" style="6" customWidth="1"/>
    <col min="73" max="73" width="13.28125" style="6" customWidth="1"/>
    <col min="74" max="75" width="7.7109375" style="6" customWidth="1"/>
    <col min="76" max="76" width="10.421875" style="3" customWidth="1"/>
    <col min="77" max="77" width="7.7109375" style="6" customWidth="1"/>
    <col min="78" max="78" width="9.57421875" style="3" customWidth="1"/>
    <col min="79" max="79" width="11.421875" style="3" customWidth="1"/>
    <col min="80" max="80" width="10.00390625" style="3" customWidth="1"/>
    <col min="81" max="81" width="9.57421875" style="6" customWidth="1"/>
    <col min="82" max="82" width="11.421875" style="6" customWidth="1"/>
    <col min="83" max="83" width="7.7109375" style="6" customWidth="1"/>
    <col min="84" max="84" width="11.421875" style="6" customWidth="1"/>
    <col min="85" max="85" width="7.7109375" style="6" customWidth="1"/>
    <col min="86" max="86" width="10.28125" style="7" customWidth="1"/>
    <col min="87" max="87" width="7.7109375" style="3" customWidth="1"/>
    <col min="88" max="88" width="9.421875" style="3" customWidth="1"/>
    <col min="89" max="89" width="7.7109375" style="3" customWidth="1"/>
    <col min="90" max="90" width="9.8515625" style="3" customWidth="1"/>
    <col min="91" max="93" width="7.7109375" style="3" customWidth="1"/>
    <col min="94" max="94" width="9.8515625" style="3" customWidth="1"/>
    <col min="95" max="95" width="9.57421875" style="3" customWidth="1"/>
    <col min="96" max="96" width="10.140625" style="3" customWidth="1"/>
    <col min="97" max="97" width="12.421875" style="3" customWidth="1"/>
    <col min="98" max="98" width="11.7109375" style="3" customWidth="1"/>
    <col min="99" max="99" width="12.7109375" style="3" customWidth="1"/>
    <col min="100" max="100" width="11.28125" style="3" customWidth="1"/>
    <col min="101" max="101" width="21.140625" style="3" customWidth="1"/>
    <col min="102" max="102" width="23.421875" style="3" customWidth="1"/>
    <col min="103" max="103" width="21.140625" style="3" customWidth="1"/>
    <col min="104" max="104" width="22.421875" style="3" customWidth="1"/>
    <col min="105" max="105" width="7.7109375" style="3" customWidth="1"/>
    <col min="106" max="107" width="7.7109375" style="6" customWidth="1"/>
    <col min="108" max="108" width="15.57421875" style="6" customWidth="1"/>
    <col min="109" max="109" width="9.57421875" style="6" customWidth="1"/>
    <col min="110" max="110" width="14.28125" style="6" customWidth="1"/>
    <col min="111" max="111" width="7.7109375" style="6" customWidth="1"/>
    <col min="112" max="112" width="16.00390625" style="6" customWidth="1"/>
    <col min="113" max="113" width="11.8515625" style="6" customWidth="1"/>
    <col min="114" max="114" width="17.140625" style="6" customWidth="1"/>
    <col min="115" max="115" width="11.140625" style="6" customWidth="1"/>
    <col min="116" max="116" width="14.00390625" style="6" customWidth="1"/>
    <col min="117" max="117" width="16.7109375" style="6" customWidth="1"/>
    <col min="118" max="119" width="11.140625" style="6" customWidth="1"/>
    <col min="120" max="120" width="14.140625" style="3" customWidth="1"/>
    <col min="121" max="121" width="9.8515625" style="3" customWidth="1"/>
    <col min="122" max="122" width="16.140625" style="3" customWidth="1"/>
    <col min="123" max="123" width="8.140625" style="3" customWidth="1"/>
    <col min="124" max="124" width="10.8515625" style="3" customWidth="1"/>
    <col min="125" max="125" width="8.28125" style="3" customWidth="1"/>
    <col min="126" max="126" width="15.7109375" style="3" customWidth="1"/>
    <col min="127" max="127" width="11.28125" style="3" customWidth="1"/>
    <col min="128" max="128" width="15.421875" style="3" customWidth="1"/>
    <col min="129" max="129" width="7.7109375" style="3" customWidth="1"/>
    <col min="130" max="130" width="13.421875" style="3" customWidth="1"/>
    <col min="131" max="131" width="9.8515625" style="3" customWidth="1"/>
    <col min="132" max="132" width="13.140625" style="3" customWidth="1"/>
    <col min="133" max="133" width="9.140625" style="3" customWidth="1"/>
    <col min="134" max="134" width="13.8515625" style="3" customWidth="1"/>
    <col min="135" max="16384" width="9.140625" style="3" customWidth="1"/>
  </cols>
  <sheetData>
    <row r="1" spans="1:135" ht="15.75" customHeight="1">
      <c r="A1" s="8"/>
      <c r="B1" s="8"/>
      <c r="C1" s="8"/>
      <c r="D1" s="8"/>
      <c r="E1" s="8"/>
      <c r="F1" s="9"/>
      <c r="G1" s="10"/>
      <c r="H1" s="11"/>
      <c r="I1" s="8"/>
      <c r="J1" s="8"/>
      <c r="K1" s="9"/>
      <c r="L1" s="8"/>
      <c r="M1" s="8"/>
      <c r="N1" s="8"/>
      <c r="O1" s="8"/>
      <c r="P1" s="10"/>
      <c r="Q1" s="11"/>
      <c r="R1" s="55" t="s">
        <v>119</v>
      </c>
      <c r="S1" s="55"/>
      <c r="T1" s="11"/>
      <c r="U1" s="8"/>
      <c r="V1" s="8"/>
      <c r="W1" s="9"/>
      <c r="X1" s="12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3"/>
      <c r="BJ1" s="8"/>
      <c r="BK1" s="8"/>
      <c r="BL1" s="8"/>
      <c r="BM1" s="8"/>
      <c r="BN1" s="8"/>
      <c r="BO1" s="8"/>
      <c r="BP1" s="11"/>
      <c r="BQ1" s="11"/>
      <c r="BR1" s="11"/>
      <c r="BS1" s="11"/>
      <c r="BT1" s="11"/>
      <c r="BU1" s="11"/>
      <c r="BV1" s="11"/>
      <c r="BW1" s="11"/>
      <c r="BX1" s="8"/>
      <c r="BY1" s="11"/>
      <c r="BZ1" s="8"/>
      <c r="CA1" s="8"/>
      <c r="CB1" s="8"/>
      <c r="CC1" s="11"/>
      <c r="CD1" s="11"/>
      <c r="CE1" s="11"/>
      <c r="CF1" s="11"/>
      <c r="CG1" s="11"/>
      <c r="CH1" s="13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</row>
    <row r="2" spans="1:135" ht="15.75">
      <c r="A2" s="8"/>
      <c r="B2" s="8"/>
      <c r="C2" s="8"/>
      <c r="D2" s="8"/>
      <c r="E2" s="8"/>
      <c r="F2" s="9"/>
      <c r="G2" s="10"/>
      <c r="H2" s="11"/>
      <c r="I2" s="8"/>
      <c r="J2" s="8"/>
      <c r="K2" s="9"/>
      <c r="L2" s="8"/>
      <c r="M2" s="8"/>
      <c r="N2" s="8"/>
      <c r="O2" s="8"/>
      <c r="P2" s="10"/>
      <c r="Q2" s="11"/>
      <c r="R2" s="11"/>
      <c r="S2" s="8"/>
      <c r="T2" s="11"/>
      <c r="U2" s="8"/>
      <c r="V2" s="8"/>
      <c r="W2" s="9"/>
      <c r="X2" s="12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3"/>
      <c r="BJ2" s="8"/>
      <c r="BK2" s="8"/>
      <c r="BL2" s="8"/>
      <c r="BM2" s="8"/>
      <c r="BN2" s="8"/>
      <c r="BO2" s="8"/>
      <c r="BP2" s="11"/>
      <c r="BQ2" s="11"/>
      <c r="BR2" s="11"/>
      <c r="BS2" s="11"/>
      <c r="BT2" s="11"/>
      <c r="BU2" s="11"/>
      <c r="BV2" s="11"/>
      <c r="BW2" s="11"/>
      <c r="BX2" s="8"/>
      <c r="BY2" s="11"/>
      <c r="BZ2" s="8"/>
      <c r="CA2" s="8"/>
      <c r="CB2" s="8"/>
      <c r="CC2" s="11"/>
      <c r="CD2" s="11"/>
      <c r="CE2" s="11"/>
      <c r="CF2" s="11"/>
      <c r="CG2" s="11"/>
      <c r="CH2" s="13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</row>
    <row r="3" spans="1:135" ht="15.75">
      <c r="A3" s="8"/>
      <c r="B3" s="8"/>
      <c r="C3" s="14" t="s">
        <v>136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8"/>
      <c r="O3" s="8"/>
      <c r="P3" s="10"/>
      <c r="Q3" s="11"/>
      <c r="R3" s="11"/>
      <c r="S3" s="8"/>
      <c r="T3" s="11"/>
      <c r="U3" s="8"/>
      <c r="V3" s="8"/>
      <c r="W3" s="9"/>
      <c r="X3" s="12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3"/>
      <c r="BJ3" s="8"/>
      <c r="BK3" s="8"/>
      <c r="BL3" s="8"/>
      <c r="BM3" s="8"/>
      <c r="BN3" s="8"/>
      <c r="BO3" s="8"/>
      <c r="BP3" s="11"/>
      <c r="BQ3" s="11"/>
      <c r="BR3" s="11"/>
      <c r="BS3" s="11"/>
      <c r="BT3" s="11"/>
      <c r="BU3" s="11"/>
      <c r="BV3" s="11"/>
      <c r="BW3" s="11"/>
      <c r="BX3" s="8"/>
      <c r="BY3" s="11"/>
      <c r="BZ3" s="8"/>
      <c r="CA3" s="8"/>
      <c r="CB3" s="8"/>
      <c r="CC3" s="11"/>
      <c r="CD3" s="11"/>
      <c r="CE3" s="11"/>
      <c r="CF3" s="11"/>
      <c r="CG3" s="11"/>
      <c r="CH3" s="13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</row>
    <row r="4" spans="1:135" s="1" customFormat="1" ht="15.75">
      <c r="A4" s="12"/>
      <c r="B4" s="12"/>
      <c r="C4" s="12"/>
      <c r="D4" s="12"/>
      <c r="E4" s="12"/>
      <c r="F4" s="15"/>
      <c r="G4" s="16"/>
      <c r="H4" s="17"/>
      <c r="I4" s="12"/>
      <c r="J4" s="12"/>
      <c r="K4" s="15"/>
      <c r="L4" s="12"/>
      <c r="M4" s="12"/>
      <c r="N4" s="12"/>
      <c r="O4" s="12"/>
      <c r="P4" s="10"/>
      <c r="Q4" s="17"/>
      <c r="R4" s="17"/>
      <c r="S4" s="12"/>
      <c r="T4" s="17"/>
      <c r="U4" s="12"/>
      <c r="V4" s="12"/>
      <c r="W4" s="15"/>
      <c r="X4" s="12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8"/>
      <c r="BJ4" s="12"/>
      <c r="BK4" s="12"/>
      <c r="BL4" s="12"/>
      <c r="BM4" s="12"/>
      <c r="BN4" s="12"/>
      <c r="BO4" s="12"/>
      <c r="BP4" s="17"/>
      <c r="BQ4" s="17"/>
      <c r="BR4" s="17"/>
      <c r="BS4" s="17"/>
      <c r="BT4" s="17"/>
      <c r="BU4" s="17"/>
      <c r="BV4" s="17"/>
      <c r="BW4" s="17"/>
      <c r="BX4" s="12"/>
      <c r="BY4" s="17"/>
      <c r="BZ4" s="12"/>
      <c r="CA4" s="12"/>
      <c r="CB4" s="12"/>
      <c r="CC4" s="17"/>
      <c r="CD4" s="17"/>
      <c r="CE4" s="17"/>
      <c r="CF4" s="17"/>
      <c r="CG4" s="17"/>
      <c r="CH4" s="18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4" customFormat="1" ht="113.25" customHeight="1">
      <c r="A5" s="56" t="s">
        <v>0</v>
      </c>
      <c r="B5" s="58" t="s">
        <v>1</v>
      </c>
      <c r="C5" s="53" t="s">
        <v>37</v>
      </c>
      <c r="D5" s="53"/>
      <c r="E5" s="53"/>
      <c r="F5" s="53"/>
      <c r="G5" s="53"/>
      <c r="H5" s="53"/>
      <c r="I5" s="51" t="s">
        <v>38</v>
      </c>
      <c r="J5" s="54"/>
      <c r="K5" s="54"/>
      <c r="L5" s="54"/>
      <c r="M5" s="52"/>
      <c r="N5" s="51" t="s">
        <v>40</v>
      </c>
      <c r="O5" s="54"/>
      <c r="P5" s="54"/>
      <c r="Q5" s="54"/>
      <c r="R5" s="52"/>
      <c r="S5" s="53" t="s">
        <v>41</v>
      </c>
      <c r="T5" s="53"/>
      <c r="U5" s="53"/>
      <c r="V5" s="53"/>
      <c r="W5" s="53"/>
      <c r="X5" s="53"/>
      <c r="Y5" s="51" t="s">
        <v>49</v>
      </c>
      <c r="Z5" s="54"/>
      <c r="AA5" s="54"/>
      <c r="AB5" s="52"/>
      <c r="AC5" s="51" t="s">
        <v>50</v>
      </c>
      <c r="AD5" s="54"/>
      <c r="AE5" s="62" t="s">
        <v>53</v>
      </c>
      <c r="AF5" s="62"/>
      <c r="AG5" s="62"/>
      <c r="AH5" s="62"/>
      <c r="AI5" s="51" t="s">
        <v>135</v>
      </c>
      <c r="AJ5" s="54"/>
      <c r="AK5" s="54"/>
      <c r="AL5" s="52"/>
      <c r="AM5" s="51" t="s">
        <v>57</v>
      </c>
      <c r="AN5" s="52"/>
      <c r="AO5" s="51" t="s">
        <v>61</v>
      </c>
      <c r="AP5" s="54"/>
      <c r="AQ5" s="54"/>
      <c r="AR5" s="52"/>
      <c r="AS5" s="51" t="s">
        <v>64</v>
      </c>
      <c r="AT5" s="54"/>
      <c r="AU5" s="54"/>
      <c r="AV5" s="52"/>
      <c r="AW5" s="51" t="s">
        <v>68</v>
      </c>
      <c r="AX5" s="54"/>
      <c r="AY5" s="54"/>
      <c r="AZ5" s="52"/>
      <c r="BA5" s="51" t="s">
        <v>71</v>
      </c>
      <c r="BB5" s="52"/>
      <c r="BC5" s="51" t="s">
        <v>73</v>
      </c>
      <c r="BD5" s="52"/>
      <c r="BE5" s="51" t="s">
        <v>77</v>
      </c>
      <c r="BF5" s="52"/>
      <c r="BG5" s="51" t="s">
        <v>80</v>
      </c>
      <c r="BH5" s="52"/>
      <c r="BI5" s="53" t="s">
        <v>82</v>
      </c>
      <c r="BJ5" s="53"/>
      <c r="BK5" s="53"/>
      <c r="BL5" s="53" t="s">
        <v>86</v>
      </c>
      <c r="BM5" s="53"/>
      <c r="BN5" s="53"/>
      <c r="BO5" s="53"/>
      <c r="BP5" s="53"/>
      <c r="BQ5" s="53"/>
      <c r="BR5" s="51" t="s">
        <v>88</v>
      </c>
      <c r="BS5" s="52"/>
      <c r="BT5" s="51" t="s">
        <v>89</v>
      </c>
      <c r="BU5" s="54"/>
      <c r="BV5" s="54"/>
      <c r="BW5" s="52"/>
      <c r="BX5" s="53" t="s">
        <v>92</v>
      </c>
      <c r="BY5" s="53"/>
      <c r="BZ5" s="51" t="s">
        <v>94</v>
      </c>
      <c r="CA5" s="54"/>
      <c r="CB5" s="54"/>
      <c r="CC5" s="54"/>
      <c r="CD5" s="54"/>
      <c r="CE5" s="52"/>
      <c r="CF5" s="51" t="s">
        <v>99</v>
      </c>
      <c r="CG5" s="52"/>
      <c r="CH5" s="51" t="s">
        <v>100</v>
      </c>
      <c r="CI5" s="52"/>
      <c r="CJ5" s="53" t="s">
        <v>101</v>
      </c>
      <c r="CK5" s="53"/>
      <c r="CL5" s="53" t="s">
        <v>102</v>
      </c>
      <c r="CM5" s="53"/>
      <c r="CN5" s="53" t="s">
        <v>103</v>
      </c>
      <c r="CO5" s="53"/>
      <c r="CP5" s="51" t="s">
        <v>105</v>
      </c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2"/>
      <c r="DD5" s="51" t="s">
        <v>112</v>
      </c>
      <c r="DE5" s="52"/>
      <c r="DF5" s="51" t="s">
        <v>129</v>
      </c>
      <c r="DG5" s="52"/>
      <c r="DH5" s="60" t="s">
        <v>144</v>
      </c>
      <c r="DI5" s="61"/>
      <c r="DJ5" s="60" t="s">
        <v>145</v>
      </c>
      <c r="DK5" s="61"/>
      <c r="DL5" s="51" t="s">
        <v>146</v>
      </c>
      <c r="DM5" s="54"/>
      <c r="DN5" s="54"/>
      <c r="DO5" s="52"/>
      <c r="DP5" s="51" t="s">
        <v>151</v>
      </c>
      <c r="DQ5" s="52"/>
      <c r="DR5" s="51" t="s">
        <v>152</v>
      </c>
      <c r="DS5" s="52"/>
      <c r="DT5" s="51" t="s">
        <v>153</v>
      </c>
      <c r="DU5" s="52"/>
      <c r="DV5" s="51" t="s">
        <v>154</v>
      </c>
      <c r="DW5" s="52"/>
      <c r="DX5" s="51" t="s">
        <v>155</v>
      </c>
      <c r="DY5" s="52"/>
      <c r="DZ5" s="51" t="s">
        <v>156</v>
      </c>
      <c r="EA5" s="52"/>
      <c r="EB5" s="51" t="s">
        <v>157</v>
      </c>
      <c r="EC5" s="52"/>
      <c r="ED5" s="56" t="s">
        <v>36</v>
      </c>
      <c r="EE5" s="19"/>
    </row>
    <row r="6" spans="1:135" s="4" customFormat="1" ht="226.5" customHeight="1">
      <c r="A6" s="57"/>
      <c r="B6" s="59"/>
      <c r="C6" s="20" t="s">
        <v>2</v>
      </c>
      <c r="D6" s="20" t="s">
        <v>3</v>
      </c>
      <c r="E6" s="20" t="s">
        <v>4</v>
      </c>
      <c r="F6" s="21" t="s">
        <v>5</v>
      </c>
      <c r="G6" s="22" t="s">
        <v>6</v>
      </c>
      <c r="H6" s="20" t="s">
        <v>30</v>
      </c>
      <c r="I6" s="23" t="s">
        <v>7</v>
      </c>
      <c r="J6" s="23" t="s">
        <v>39</v>
      </c>
      <c r="K6" s="21" t="s">
        <v>5</v>
      </c>
      <c r="L6" s="22" t="s">
        <v>6</v>
      </c>
      <c r="M6" s="20" t="s">
        <v>29</v>
      </c>
      <c r="N6" s="23" t="s">
        <v>128</v>
      </c>
      <c r="O6" s="23" t="s">
        <v>8</v>
      </c>
      <c r="P6" s="21" t="s">
        <v>5</v>
      </c>
      <c r="Q6" s="22" t="s">
        <v>6</v>
      </c>
      <c r="R6" s="20" t="s">
        <v>29</v>
      </c>
      <c r="S6" s="23" t="s">
        <v>42</v>
      </c>
      <c r="T6" s="23" t="s">
        <v>43</v>
      </c>
      <c r="U6" s="23" t="s">
        <v>44</v>
      </c>
      <c r="V6" s="23" t="s">
        <v>45</v>
      </c>
      <c r="W6" s="24" t="s">
        <v>5</v>
      </c>
      <c r="X6" s="23" t="s">
        <v>29</v>
      </c>
      <c r="Y6" s="23" t="s">
        <v>47</v>
      </c>
      <c r="Z6" s="23" t="s">
        <v>48</v>
      </c>
      <c r="AA6" s="24" t="s">
        <v>5</v>
      </c>
      <c r="AB6" s="23" t="s">
        <v>52</v>
      </c>
      <c r="AC6" s="23" t="s">
        <v>51</v>
      </c>
      <c r="AD6" s="23" t="s">
        <v>60</v>
      </c>
      <c r="AE6" s="23" t="s">
        <v>54</v>
      </c>
      <c r="AF6" s="23" t="s">
        <v>55</v>
      </c>
      <c r="AG6" s="24" t="s">
        <v>5</v>
      </c>
      <c r="AH6" s="23" t="s">
        <v>60</v>
      </c>
      <c r="AI6" s="25" t="s">
        <v>120</v>
      </c>
      <c r="AJ6" s="25" t="s">
        <v>121</v>
      </c>
      <c r="AK6" s="23" t="s">
        <v>5</v>
      </c>
      <c r="AL6" s="23" t="s">
        <v>56</v>
      </c>
      <c r="AM6" s="23" t="s">
        <v>58</v>
      </c>
      <c r="AN6" s="23" t="s">
        <v>59</v>
      </c>
      <c r="AO6" s="23" t="s">
        <v>62</v>
      </c>
      <c r="AP6" s="23" t="s">
        <v>63</v>
      </c>
      <c r="AQ6" s="23" t="s">
        <v>5</v>
      </c>
      <c r="AR6" s="23" t="s">
        <v>56</v>
      </c>
      <c r="AS6" s="23" t="s">
        <v>65</v>
      </c>
      <c r="AT6" s="23" t="s">
        <v>66</v>
      </c>
      <c r="AU6" s="23" t="s">
        <v>5</v>
      </c>
      <c r="AV6" s="23" t="s">
        <v>67</v>
      </c>
      <c r="AW6" s="23" t="s">
        <v>69</v>
      </c>
      <c r="AX6" s="23" t="s">
        <v>70</v>
      </c>
      <c r="AY6" s="23" t="s">
        <v>5</v>
      </c>
      <c r="AZ6" s="23" t="s">
        <v>67</v>
      </c>
      <c r="BA6" s="23" t="s">
        <v>72</v>
      </c>
      <c r="BB6" s="23" t="s">
        <v>75</v>
      </c>
      <c r="BC6" s="23" t="s">
        <v>74</v>
      </c>
      <c r="BD6" s="23" t="s">
        <v>76</v>
      </c>
      <c r="BE6" s="23" t="s">
        <v>78</v>
      </c>
      <c r="BF6" s="23" t="s">
        <v>79</v>
      </c>
      <c r="BG6" s="23" t="s">
        <v>81</v>
      </c>
      <c r="BH6" s="23" t="s">
        <v>60</v>
      </c>
      <c r="BI6" s="26" t="s">
        <v>83</v>
      </c>
      <c r="BJ6" s="22" t="s">
        <v>6</v>
      </c>
      <c r="BK6" s="20" t="s">
        <v>85</v>
      </c>
      <c r="BL6" s="23" t="s">
        <v>138</v>
      </c>
      <c r="BM6" s="23" t="s">
        <v>139</v>
      </c>
      <c r="BN6" s="23" t="s">
        <v>140</v>
      </c>
      <c r="BO6" s="23" t="s">
        <v>141</v>
      </c>
      <c r="BP6" s="24" t="s">
        <v>5</v>
      </c>
      <c r="BQ6" s="23" t="s">
        <v>87</v>
      </c>
      <c r="BR6" s="25" t="s">
        <v>32</v>
      </c>
      <c r="BS6" s="23" t="s">
        <v>31</v>
      </c>
      <c r="BT6" s="23" t="s">
        <v>90</v>
      </c>
      <c r="BU6" s="23" t="s">
        <v>91</v>
      </c>
      <c r="BV6" s="24" t="s">
        <v>5</v>
      </c>
      <c r="BW6" s="23" t="s">
        <v>85</v>
      </c>
      <c r="BX6" s="23" t="s">
        <v>93</v>
      </c>
      <c r="BY6" s="23" t="s">
        <v>60</v>
      </c>
      <c r="BZ6" s="23" t="s">
        <v>95</v>
      </c>
      <c r="CA6" s="23" t="s">
        <v>96</v>
      </c>
      <c r="CB6" s="23" t="s">
        <v>97</v>
      </c>
      <c r="CC6" s="23" t="s">
        <v>98</v>
      </c>
      <c r="CD6" s="24" t="s">
        <v>5</v>
      </c>
      <c r="CE6" s="23" t="s">
        <v>85</v>
      </c>
      <c r="CF6" s="23" t="s">
        <v>122</v>
      </c>
      <c r="CG6" s="23" t="s">
        <v>60</v>
      </c>
      <c r="CH6" s="26" t="s">
        <v>9</v>
      </c>
      <c r="CI6" s="23" t="s">
        <v>33</v>
      </c>
      <c r="CJ6" s="26" t="s">
        <v>34</v>
      </c>
      <c r="CK6" s="23" t="s">
        <v>33</v>
      </c>
      <c r="CL6" s="26" t="s">
        <v>35</v>
      </c>
      <c r="CM6" s="23" t="s">
        <v>33</v>
      </c>
      <c r="CN6" s="26" t="s">
        <v>104</v>
      </c>
      <c r="CO6" s="23" t="s">
        <v>33</v>
      </c>
      <c r="CP6" s="25" t="s">
        <v>106</v>
      </c>
      <c r="CQ6" s="25" t="s">
        <v>111</v>
      </c>
      <c r="CR6" s="25" t="s">
        <v>123</v>
      </c>
      <c r="CS6" s="25" t="s">
        <v>124</v>
      </c>
      <c r="CT6" s="25" t="s">
        <v>125</v>
      </c>
      <c r="CU6" s="25" t="s">
        <v>126</v>
      </c>
      <c r="CV6" s="25" t="s">
        <v>127</v>
      </c>
      <c r="CW6" s="25" t="s">
        <v>107</v>
      </c>
      <c r="CX6" s="23" t="s">
        <v>108</v>
      </c>
      <c r="CY6" s="23" t="s">
        <v>109</v>
      </c>
      <c r="CZ6" s="23" t="s">
        <v>110</v>
      </c>
      <c r="DA6" s="22" t="s">
        <v>6</v>
      </c>
      <c r="DB6" s="23" t="s">
        <v>5</v>
      </c>
      <c r="DC6" s="23" t="s">
        <v>85</v>
      </c>
      <c r="DD6" s="23" t="s">
        <v>130</v>
      </c>
      <c r="DE6" s="23" t="s">
        <v>113</v>
      </c>
      <c r="DF6" s="23" t="s">
        <v>131</v>
      </c>
      <c r="DG6" s="23" t="s">
        <v>113</v>
      </c>
      <c r="DH6" s="27" t="s">
        <v>142</v>
      </c>
      <c r="DI6" s="28" t="s">
        <v>60</v>
      </c>
      <c r="DJ6" s="27" t="s">
        <v>143</v>
      </c>
      <c r="DK6" s="28" t="s">
        <v>60</v>
      </c>
      <c r="DL6" s="23" t="s">
        <v>147</v>
      </c>
      <c r="DM6" s="23" t="s">
        <v>148</v>
      </c>
      <c r="DN6" s="23" t="s">
        <v>5</v>
      </c>
      <c r="DO6" s="23" t="s">
        <v>149</v>
      </c>
      <c r="DP6" s="25" t="s">
        <v>10</v>
      </c>
      <c r="DQ6" s="23" t="s">
        <v>113</v>
      </c>
      <c r="DR6" s="25" t="s">
        <v>132</v>
      </c>
      <c r="DS6" s="23" t="s">
        <v>113</v>
      </c>
      <c r="DT6" s="23" t="s">
        <v>114</v>
      </c>
      <c r="DU6" s="23" t="s">
        <v>113</v>
      </c>
      <c r="DV6" s="23" t="s">
        <v>115</v>
      </c>
      <c r="DW6" s="23" t="s">
        <v>113</v>
      </c>
      <c r="DX6" s="23" t="s">
        <v>116</v>
      </c>
      <c r="DY6" s="23" t="s">
        <v>113</v>
      </c>
      <c r="DZ6" s="23" t="s">
        <v>117</v>
      </c>
      <c r="EA6" s="23" t="s">
        <v>113</v>
      </c>
      <c r="EB6" s="23" t="s">
        <v>118</v>
      </c>
      <c r="EC6" s="23" t="s">
        <v>113</v>
      </c>
      <c r="ED6" s="57"/>
      <c r="EE6" s="19"/>
    </row>
    <row r="7" spans="1:135" ht="15.75">
      <c r="A7" s="29">
        <v>12</v>
      </c>
      <c r="B7" s="30" t="s">
        <v>22</v>
      </c>
      <c r="C7" s="31">
        <v>-1.2</v>
      </c>
      <c r="D7" s="32">
        <v>1478.8</v>
      </c>
      <c r="E7" s="32">
        <v>1112.9</v>
      </c>
      <c r="F7" s="33">
        <f aca="true" t="shared" si="0" ref="F7:F24">C7/(D7-E7)</f>
        <v>-0.003279584585952447</v>
      </c>
      <c r="G7" s="34" t="s">
        <v>133</v>
      </c>
      <c r="H7" s="35">
        <v>1</v>
      </c>
      <c r="I7" s="34">
        <v>933.3</v>
      </c>
      <c r="J7" s="34">
        <v>1042</v>
      </c>
      <c r="K7" s="36">
        <f>I7/J7</f>
        <v>0.8956813819577735</v>
      </c>
      <c r="L7" s="34" t="s">
        <v>46</v>
      </c>
      <c r="M7" s="35">
        <v>1</v>
      </c>
      <c r="N7" s="32">
        <v>625.4</v>
      </c>
      <c r="O7" s="32">
        <v>654</v>
      </c>
      <c r="P7" s="36">
        <f aca="true" t="shared" si="1" ref="P7:P24">N7/O7</f>
        <v>0.9562691131498471</v>
      </c>
      <c r="Q7" s="34" t="s">
        <v>46</v>
      </c>
      <c r="R7" s="35">
        <v>1</v>
      </c>
      <c r="S7" s="34">
        <v>361.4</v>
      </c>
      <c r="T7" s="34">
        <v>226.4</v>
      </c>
      <c r="U7" s="34">
        <v>301.9</v>
      </c>
      <c r="V7" s="34">
        <v>203.8</v>
      </c>
      <c r="W7" s="38">
        <f>(S7/T7)/(U7/V7)</f>
        <v>1.0775881139122425</v>
      </c>
      <c r="X7" s="35">
        <v>1</v>
      </c>
      <c r="Y7" s="34">
        <v>36.5</v>
      </c>
      <c r="Z7" s="34">
        <v>33.3</v>
      </c>
      <c r="AA7" s="37">
        <f aca="true" t="shared" si="2" ref="AA7:AA24">Y7/Z7</f>
        <v>1.0960960960960962</v>
      </c>
      <c r="AB7" s="47">
        <v>-1</v>
      </c>
      <c r="AC7" s="35"/>
      <c r="AD7" s="35">
        <v>0</v>
      </c>
      <c r="AE7" s="34">
        <v>365.9</v>
      </c>
      <c r="AF7" s="34">
        <v>554.4</v>
      </c>
      <c r="AG7" s="37">
        <f aca="true" t="shared" si="3" ref="AG7:AG24">AE7/AF7</f>
        <v>0.659992784992785</v>
      </c>
      <c r="AH7" s="35">
        <v>-1</v>
      </c>
      <c r="AI7" s="34">
        <v>0</v>
      </c>
      <c r="AJ7" s="34">
        <v>0</v>
      </c>
      <c r="AK7" s="37"/>
      <c r="AL7" s="35">
        <v>3</v>
      </c>
      <c r="AM7" s="34"/>
      <c r="AN7" s="35">
        <v>0</v>
      </c>
      <c r="AO7" s="34"/>
      <c r="AP7" s="34"/>
      <c r="AQ7" s="37"/>
      <c r="AR7" s="35">
        <v>0</v>
      </c>
      <c r="AS7" s="34">
        <v>5</v>
      </c>
      <c r="AT7" s="34">
        <v>5</v>
      </c>
      <c r="AU7" s="37">
        <v>1</v>
      </c>
      <c r="AV7" s="35">
        <v>-1</v>
      </c>
      <c r="AW7" s="34">
        <v>106</v>
      </c>
      <c r="AX7" s="34">
        <v>103</v>
      </c>
      <c r="AY7" s="36">
        <f aca="true" t="shared" si="4" ref="AY7:AY16">AW7/AX7</f>
        <v>1.029126213592233</v>
      </c>
      <c r="AZ7" s="35">
        <v>1</v>
      </c>
      <c r="BA7" s="35"/>
      <c r="BB7" s="39"/>
      <c r="BC7" s="34"/>
      <c r="BD7" s="35"/>
      <c r="BE7" s="35"/>
      <c r="BF7" s="35">
        <v>0</v>
      </c>
      <c r="BG7" s="35"/>
      <c r="BH7" s="35"/>
      <c r="BI7" s="40">
        <v>5</v>
      </c>
      <c r="BJ7" s="41" t="s">
        <v>84</v>
      </c>
      <c r="BK7" s="35">
        <f aca="true" t="shared" si="5" ref="BK7:BK24">IF(BI7&lt;=6,1,0)</f>
        <v>1</v>
      </c>
      <c r="BL7" s="34">
        <v>214.1</v>
      </c>
      <c r="BM7" s="34">
        <v>315.2</v>
      </c>
      <c r="BN7" s="34">
        <v>263.4</v>
      </c>
      <c r="BO7" s="34">
        <v>507.2</v>
      </c>
      <c r="BP7" s="36">
        <f aca="true" t="shared" si="6" ref="BP7:BP24">BO7/(1.1*(BL7+BM7+BN7)/3)</f>
        <v>1.745014163331307</v>
      </c>
      <c r="BQ7" s="35">
        <v>0</v>
      </c>
      <c r="BR7" s="34" t="s">
        <v>137</v>
      </c>
      <c r="BS7" s="35">
        <v>2</v>
      </c>
      <c r="BT7" s="34">
        <v>4</v>
      </c>
      <c r="BU7" s="34"/>
      <c r="BV7" s="36">
        <f aca="true" t="shared" si="7" ref="BV7:BV24">(BT7-BU7)/4</f>
        <v>1</v>
      </c>
      <c r="BW7" s="35">
        <f aca="true" t="shared" si="8" ref="BW7:BW24">IF(BV7&lt;=1.5,1,0)</f>
        <v>1</v>
      </c>
      <c r="BX7" s="34">
        <v>0</v>
      </c>
      <c r="BY7" s="35">
        <v>0</v>
      </c>
      <c r="BZ7" s="34">
        <v>0</v>
      </c>
      <c r="CA7" s="34">
        <v>1560.3</v>
      </c>
      <c r="CB7" s="49">
        <v>0</v>
      </c>
      <c r="CC7" s="49">
        <v>1421.6</v>
      </c>
      <c r="CD7" s="36">
        <v>0</v>
      </c>
      <c r="CE7" s="35">
        <v>1</v>
      </c>
      <c r="CF7" s="34"/>
      <c r="CG7" s="35">
        <v>0</v>
      </c>
      <c r="CH7" s="42">
        <v>0</v>
      </c>
      <c r="CI7" s="35">
        <v>0</v>
      </c>
      <c r="CJ7" s="42">
        <v>0</v>
      </c>
      <c r="CK7" s="35">
        <v>0</v>
      </c>
      <c r="CL7" s="34">
        <v>0</v>
      </c>
      <c r="CM7" s="35">
        <v>0</v>
      </c>
      <c r="CN7" s="34">
        <v>0</v>
      </c>
      <c r="CO7" s="35">
        <v>0</v>
      </c>
      <c r="CP7" s="34">
        <v>1</v>
      </c>
      <c r="CQ7" s="34">
        <v>1</v>
      </c>
      <c r="CR7" s="34">
        <v>1</v>
      </c>
      <c r="CS7" s="34">
        <v>1</v>
      </c>
      <c r="CT7" s="34">
        <v>1</v>
      </c>
      <c r="CU7" s="34">
        <v>1</v>
      </c>
      <c r="CV7" s="34">
        <v>1</v>
      </c>
      <c r="CW7" s="34">
        <v>1</v>
      </c>
      <c r="CX7" s="34">
        <v>1</v>
      </c>
      <c r="CY7" s="34">
        <v>1</v>
      </c>
      <c r="CZ7" s="34">
        <v>1</v>
      </c>
      <c r="DA7" s="34">
        <v>11</v>
      </c>
      <c r="DB7" s="34">
        <f aca="true" t="shared" si="9" ref="DB7:DB24">CP7+CQ7+CR7+CS7+CT7+CU7+CV7+CW7+CX7+CY7+CZ7</f>
        <v>11</v>
      </c>
      <c r="DC7" s="35">
        <v>1</v>
      </c>
      <c r="DD7" s="50" t="s">
        <v>158</v>
      </c>
      <c r="DE7" s="35">
        <v>0.5</v>
      </c>
      <c r="DF7" s="50" t="s">
        <v>158</v>
      </c>
      <c r="DG7" s="35">
        <v>0.5</v>
      </c>
      <c r="DH7" s="34"/>
      <c r="DI7" s="43">
        <f aca="true" t="shared" si="10" ref="DI7:DI24">IF(DH7&gt;0,-1,0)</f>
        <v>0</v>
      </c>
      <c r="DJ7" s="34"/>
      <c r="DK7" s="43">
        <f aca="true" t="shared" si="11" ref="DK7:DK24">IF(DJ7&gt;0,-1,0)</f>
        <v>0</v>
      </c>
      <c r="DL7" s="34">
        <v>159.3</v>
      </c>
      <c r="DM7" s="34">
        <v>123.7</v>
      </c>
      <c r="DN7" s="36">
        <f aca="true" t="shared" si="12" ref="DN7:DN24">DL7/DM7</f>
        <v>1.2877930476960389</v>
      </c>
      <c r="DO7" s="35">
        <v>0</v>
      </c>
      <c r="DP7" s="34" t="s">
        <v>159</v>
      </c>
      <c r="DQ7" s="35">
        <v>0.5</v>
      </c>
      <c r="DR7" s="34" t="s">
        <v>159</v>
      </c>
      <c r="DS7" s="35">
        <v>0.5</v>
      </c>
      <c r="DT7" s="34" t="s">
        <v>159</v>
      </c>
      <c r="DU7" s="35">
        <v>0.5</v>
      </c>
      <c r="DV7" s="34" t="s">
        <v>159</v>
      </c>
      <c r="DW7" s="35">
        <v>0.5</v>
      </c>
      <c r="DX7" s="34" t="s">
        <v>159</v>
      </c>
      <c r="DY7" s="35">
        <v>0.5</v>
      </c>
      <c r="DZ7" s="34" t="s">
        <v>159</v>
      </c>
      <c r="EA7" s="35">
        <v>0.5</v>
      </c>
      <c r="EB7" s="34" t="s">
        <v>159</v>
      </c>
      <c r="EC7" s="35">
        <v>0.5</v>
      </c>
      <c r="ED7" s="44">
        <f aca="true" t="shared" si="13" ref="ED7:ED23">H7+M7+R7+X7+AB7+AD7+AH7+AL7+AN7+AR7+AV7+AZ7++BD7+BK7+BQ7+BS7+BW7+BY7+CE7+CG7+CI7+CK7+CM7+CO7+DC7+DE7+DG7+DI7+DK7+DO7+DQ7+DS7+DU7+DW7+DY7+EA7+EC7</f>
        <v>15.5</v>
      </c>
      <c r="EE7" s="8"/>
    </row>
    <row r="8" spans="1:135" ht="15.75">
      <c r="A8" s="29">
        <v>8</v>
      </c>
      <c r="B8" s="30" t="s">
        <v>18</v>
      </c>
      <c r="C8" s="31">
        <v>13</v>
      </c>
      <c r="D8" s="32">
        <v>3863.2</v>
      </c>
      <c r="E8" s="32">
        <v>3167.1</v>
      </c>
      <c r="F8" s="33">
        <f t="shared" si="0"/>
        <v>0.01867547766125557</v>
      </c>
      <c r="G8" s="34" t="s">
        <v>133</v>
      </c>
      <c r="H8" s="35">
        <v>1</v>
      </c>
      <c r="I8" s="34">
        <v>1072.1</v>
      </c>
      <c r="J8" s="34">
        <v>1079</v>
      </c>
      <c r="K8" s="36">
        <f>I8/J8</f>
        <v>0.9936051899907321</v>
      </c>
      <c r="L8" s="34" t="s">
        <v>46</v>
      </c>
      <c r="M8" s="35">
        <v>1</v>
      </c>
      <c r="N8" s="32">
        <v>573.7</v>
      </c>
      <c r="O8" s="32">
        <v>660.4</v>
      </c>
      <c r="P8" s="36">
        <f t="shared" si="1"/>
        <v>0.8687159297395519</v>
      </c>
      <c r="Q8" s="34" t="s">
        <v>46</v>
      </c>
      <c r="R8" s="35">
        <v>1</v>
      </c>
      <c r="S8" s="34">
        <v>704.1</v>
      </c>
      <c r="T8" s="34">
        <v>359.7</v>
      </c>
      <c r="U8" s="34">
        <v>600.2</v>
      </c>
      <c r="V8" s="34">
        <v>180.5</v>
      </c>
      <c r="W8" s="38">
        <f>(S8/T8)/(U8/V8)</f>
        <v>0.5886743618126735</v>
      </c>
      <c r="X8" s="35">
        <v>0</v>
      </c>
      <c r="Y8" s="34">
        <v>85.6</v>
      </c>
      <c r="Z8" s="34">
        <v>99.6</v>
      </c>
      <c r="AA8" s="37">
        <f t="shared" si="2"/>
        <v>0.8594377510040161</v>
      </c>
      <c r="AB8" s="47">
        <v>1</v>
      </c>
      <c r="AC8" s="35"/>
      <c r="AD8" s="35">
        <v>0</v>
      </c>
      <c r="AE8" s="34">
        <v>696</v>
      </c>
      <c r="AF8" s="34">
        <v>595.3</v>
      </c>
      <c r="AG8" s="37">
        <f t="shared" si="3"/>
        <v>1.1691584075256174</v>
      </c>
      <c r="AH8" s="35">
        <v>-1</v>
      </c>
      <c r="AI8" s="34">
        <v>0.2</v>
      </c>
      <c r="AJ8" s="34">
        <v>18.4</v>
      </c>
      <c r="AK8" s="37">
        <f>AI8/AJ8</f>
        <v>0.010869565217391306</v>
      </c>
      <c r="AL8" s="35">
        <v>0</v>
      </c>
      <c r="AM8" s="34">
        <v>3</v>
      </c>
      <c r="AN8" s="35">
        <v>1</v>
      </c>
      <c r="AO8" s="34">
        <v>3</v>
      </c>
      <c r="AP8" s="34">
        <v>3</v>
      </c>
      <c r="AQ8" s="37">
        <f aca="true" t="shared" si="14" ref="AQ8:AQ14">AO8/AP8</f>
        <v>1</v>
      </c>
      <c r="AR8" s="35">
        <v>0</v>
      </c>
      <c r="AS8" s="34">
        <v>31</v>
      </c>
      <c r="AT8" s="34">
        <v>29</v>
      </c>
      <c r="AU8" s="37">
        <f>AS8/AT8</f>
        <v>1.0689655172413792</v>
      </c>
      <c r="AV8" s="35">
        <v>1</v>
      </c>
      <c r="AW8" s="34">
        <v>182</v>
      </c>
      <c r="AX8" s="34">
        <v>181</v>
      </c>
      <c r="AY8" s="36">
        <f t="shared" si="4"/>
        <v>1.0055248618784531</v>
      </c>
      <c r="AZ8" s="35">
        <v>1</v>
      </c>
      <c r="BA8" s="35"/>
      <c r="BB8" s="39"/>
      <c r="BC8" s="34"/>
      <c r="BD8" s="35"/>
      <c r="BE8" s="35"/>
      <c r="BF8" s="35">
        <v>0</v>
      </c>
      <c r="BG8" s="35"/>
      <c r="BH8" s="35"/>
      <c r="BI8" s="40">
        <v>6</v>
      </c>
      <c r="BJ8" s="41" t="s">
        <v>84</v>
      </c>
      <c r="BK8" s="35">
        <f t="shared" si="5"/>
        <v>1</v>
      </c>
      <c r="BL8" s="34">
        <v>231.1</v>
      </c>
      <c r="BM8" s="34">
        <v>295</v>
      </c>
      <c r="BN8" s="34">
        <v>1158.4</v>
      </c>
      <c r="BO8" s="34">
        <v>556.7</v>
      </c>
      <c r="BP8" s="36">
        <f t="shared" si="6"/>
        <v>0.9013195175261072</v>
      </c>
      <c r="BQ8" s="35">
        <v>1</v>
      </c>
      <c r="BR8" s="34" t="s">
        <v>137</v>
      </c>
      <c r="BS8" s="35">
        <v>2</v>
      </c>
      <c r="BT8" s="34">
        <v>6</v>
      </c>
      <c r="BU8" s="34"/>
      <c r="BV8" s="36">
        <f t="shared" si="7"/>
        <v>1.5</v>
      </c>
      <c r="BW8" s="35">
        <f t="shared" si="8"/>
        <v>1</v>
      </c>
      <c r="BX8" s="34">
        <v>0</v>
      </c>
      <c r="BY8" s="35">
        <v>0</v>
      </c>
      <c r="BZ8" s="34">
        <v>9.2</v>
      </c>
      <c r="CA8" s="34">
        <v>3893.9</v>
      </c>
      <c r="CB8" s="49">
        <v>0.3</v>
      </c>
      <c r="CC8" s="49">
        <v>7264.2</v>
      </c>
      <c r="CD8" s="36">
        <f aca="true" t="shared" si="15" ref="CD8:CD16">(BZ8/CA8)/(CB8/CC8)</f>
        <v>57.209686946249256</v>
      </c>
      <c r="CE8" s="35">
        <v>0</v>
      </c>
      <c r="CF8" s="34"/>
      <c r="CG8" s="35">
        <v>0</v>
      </c>
      <c r="CH8" s="42">
        <v>0</v>
      </c>
      <c r="CI8" s="35">
        <v>0</v>
      </c>
      <c r="CJ8" s="42">
        <v>0</v>
      </c>
      <c r="CK8" s="35">
        <v>0</v>
      </c>
      <c r="CL8" s="34">
        <v>0</v>
      </c>
      <c r="CM8" s="35">
        <v>0</v>
      </c>
      <c r="CN8" s="34">
        <v>0</v>
      </c>
      <c r="CO8" s="35">
        <v>0</v>
      </c>
      <c r="CP8" s="34">
        <v>1</v>
      </c>
      <c r="CQ8" s="34">
        <v>1</v>
      </c>
      <c r="CR8" s="34">
        <v>1</v>
      </c>
      <c r="CS8" s="34">
        <v>0</v>
      </c>
      <c r="CT8" s="34">
        <v>1</v>
      </c>
      <c r="CU8" s="34">
        <v>0</v>
      </c>
      <c r="CV8" s="34">
        <v>1</v>
      </c>
      <c r="CW8" s="34">
        <v>1</v>
      </c>
      <c r="CX8" s="34">
        <v>1</v>
      </c>
      <c r="CY8" s="34">
        <v>1</v>
      </c>
      <c r="CZ8" s="34">
        <v>1</v>
      </c>
      <c r="DA8" s="34">
        <v>11</v>
      </c>
      <c r="DB8" s="34">
        <f t="shared" si="9"/>
        <v>9</v>
      </c>
      <c r="DC8" s="35">
        <v>0</v>
      </c>
      <c r="DD8" s="50" t="s">
        <v>158</v>
      </c>
      <c r="DE8" s="35">
        <v>0.5</v>
      </c>
      <c r="DF8" s="50" t="s">
        <v>158</v>
      </c>
      <c r="DG8" s="35">
        <v>0.5</v>
      </c>
      <c r="DH8" s="34"/>
      <c r="DI8" s="43">
        <f t="shared" si="10"/>
        <v>0</v>
      </c>
      <c r="DJ8" s="34"/>
      <c r="DK8" s="43">
        <f t="shared" si="11"/>
        <v>0</v>
      </c>
      <c r="DL8" s="34">
        <v>541.3</v>
      </c>
      <c r="DM8" s="34">
        <v>440.3</v>
      </c>
      <c r="DN8" s="36">
        <f t="shared" si="12"/>
        <v>1.2293890529184646</v>
      </c>
      <c r="DO8" s="35">
        <v>0</v>
      </c>
      <c r="DP8" s="34" t="s">
        <v>159</v>
      </c>
      <c r="DQ8" s="35">
        <v>0.5</v>
      </c>
      <c r="DR8" s="34">
        <v>0</v>
      </c>
      <c r="DS8" s="35">
        <v>0</v>
      </c>
      <c r="DT8" s="34" t="s">
        <v>159</v>
      </c>
      <c r="DU8" s="35">
        <v>0.5</v>
      </c>
      <c r="DV8" s="34" t="s">
        <v>159</v>
      </c>
      <c r="DW8" s="35">
        <v>0.5</v>
      </c>
      <c r="DX8" s="34">
        <v>0</v>
      </c>
      <c r="DY8" s="35">
        <v>0</v>
      </c>
      <c r="DZ8" s="34" t="s">
        <v>159</v>
      </c>
      <c r="EA8" s="35">
        <v>0.5</v>
      </c>
      <c r="EB8" s="34" t="s">
        <v>159</v>
      </c>
      <c r="EC8" s="35">
        <v>0.5</v>
      </c>
      <c r="ED8" s="44">
        <f t="shared" si="13"/>
        <v>14.5</v>
      </c>
      <c r="EE8" s="8"/>
    </row>
    <row r="9" spans="1:135" s="1" customFormat="1" ht="15.75">
      <c r="A9" s="29">
        <v>16</v>
      </c>
      <c r="B9" s="30" t="s">
        <v>26</v>
      </c>
      <c r="C9" s="31">
        <v>137.1</v>
      </c>
      <c r="D9" s="31">
        <v>3114.6</v>
      </c>
      <c r="E9" s="32">
        <v>1892.8</v>
      </c>
      <c r="F9" s="33">
        <f t="shared" si="0"/>
        <v>0.1122114912424292</v>
      </c>
      <c r="G9" s="34" t="s">
        <v>133</v>
      </c>
      <c r="H9" s="35">
        <v>0</v>
      </c>
      <c r="I9" s="34">
        <v>1113</v>
      </c>
      <c r="J9" s="34">
        <v>1263</v>
      </c>
      <c r="K9" s="36">
        <f>I9/J9</f>
        <v>0.8812351543942993</v>
      </c>
      <c r="L9" s="34" t="s">
        <v>46</v>
      </c>
      <c r="M9" s="35">
        <v>1</v>
      </c>
      <c r="N9" s="32">
        <v>677.6</v>
      </c>
      <c r="O9" s="32">
        <v>707.1</v>
      </c>
      <c r="P9" s="36">
        <f t="shared" si="1"/>
        <v>0.9582802998161505</v>
      </c>
      <c r="Q9" s="34" t="s">
        <v>46</v>
      </c>
      <c r="R9" s="35">
        <v>1</v>
      </c>
      <c r="S9" s="34">
        <v>1194.5</v>
      </c>
      <c r="T9" s="34">
        <v>460.8</v>
      </c>
      <c r="U9" s="34">
        <v>1380.3</v>
      </c>
      <c r="V9" s="34">
        <v>242.1</v>
      </c>
      <c r="W9" s="38">
        <f>(S9/T9)/(U9/V9)</f>
        <v>0.4546686238951677</v>
      </c>
      <c r="X9" s="35">
        <v>0</v>
      </c>
      <c r="Y9" s="34">
        <v>52.3</v>
      </c>
      <c r="Z9" s="34">
        <v>32.4</v>
      </c>
      <c r="AA9" s="37">
        <f t="shared" si="2"/>
        <v>1.6141975308641976</v>
      </c>
      <c r="AB9" s="47">
        <v>-2</v>
      </c>
      <c r="AC9" s="35"/>
      <c r="AD9" s="35">
        <v>0</v>
      </c>
      <c r="AE9" s="34">
        <v>1221.8</v>
      </c>
      <c r="AF9" s="34">
        <v>1012.3</v>
      </c>
      <c r="AG9" s="37">
        <f t="shared" si="3"/>
        <v>1.2069544601402746</v>
      </c>
      <c r="AH9" s="35">
        <v>-1</v>
      </c>
      <c r="AI9" s="34">
        <v>79.2</v>
      </c>
      <c r="AJ9" s="34">
        <v>51.3</v>
      </c>
      <c r="AK9" s="37">
        <f>AI9/AJ9</f>
        <v>1.5438596491228072</v>
      </c>
      <c r="AL9" s="35">
        <v>1</v>
      </c>
      <c r="AM9" s="34">
        <v>1</v>
      </c>
      <c r="AN9" s="35">
        <v>1</v>
      </c>
      <c r="AO9" s="34">
        <v>2</v>
      </c>
      <c r="AP9" s="34">
        <v>1</v>
      </c>
      <c r="AQ9" s="37">
        <f t="shared" si="14"/>
        <v>2</v>
      </c>
      <c r="AR9" s="35">
        <v>2</v>
      </c>
      <c r="AS9" s="34">
        <v>3</v>
      </c>
      <c r="AT9" s="34">
        <v>0</v>
      </c>
      <c r="AU9" s="37">
        <v>3</v>
      </c>
      <c r="AV9" s="35">
        <v>3</v>
      </c>
      <c r="AW9" s="34">
        <v>91</v>
      </c>
      <c r="AX9" s="34">
        <v>82</v>
      </c>
      <c r="AY9" s="36">
        <f t="shared" si="4"/>
        <v>1.1097560975609757</v>
      </c>
      <c r="AZ9" s="35">
        <v>1</v>
      </c>
      <c r="BA9" s="35"/>
      <c r="BB9" s="39"/>
      <c r="BC9" s="34"/>
      <c r="BD9" s="35"/>
      <c r="BE9" s="35"/>
      <c r="BF9" s="35">
        <v>0</v>
      </c>
      <c r="BG9" s="35"/>
      <c r="BH9" s="35"/>
      <c r="BI9" s="40">
        <v>6</v>
      </c>
      <c r="BJ9" s="41" t="s">
        <v>84</v>
      </c>
      <c r="BK9" s="35">
        <f t="shared" si="5"/>
        <v>1</v>
      </c>
      <c r="BL9" s="34">
        <v>482.6</v>
      </c>
      <c r="BM9" s="34">
        <v>537.2</v>
      </c>
      <c r="BN9" s="34">
        <v>943.6</v>
      </c>
      <c r="BO9" s="34">
        <v>659.4</v>
      </c>
      <c r="BP9" s="36">
        <f t="shared" si="6"/>
        <v>0.9159435858019945</v>
      </c>
      <c r="BQ9" s="35">
        <v>1</v>
      </c>
      <c r="BR9" s="34"/>
      <c r="BS9" s="35">
        <v>0</v>
      </c>
      <c r="BT9" s="34">
        <v>4</v>
      </c>
      <c r="BU9" s="34"/>
      <c r="BV9" s="36">
        <f t="shared" si="7"/>
        <v>1</v>
      </c>
      <c r="BW9" s="35">
        <f t="shared" si="8"/>
        <v>1</v>
      </c>
      <c r="BX9" s="34">
        <v>0</v>
      </c>
      <c r="BY9" s="35">
        <v>0</v>
      </c>
      <c r="BZ9" s="34">
        <v>473.1</v>
      </c>
      <c r="CA9" s="34">
        <v>2243.8</v>
      </c>
      <c r="CB9" s="49">
        <v>471.7</v>
      </c>
      <c r="CC9" s="49">
        <v>2216.7</v>
      </c>
      <c r="CD9" s="36">
        <f t="shared" si="15"/>
        <v>0.9908544162953217</v>
      </c>
      <c r="CE9" s="35">
        <v>1</v>
      </c>
      <c r="CF9" s="34"/>
      <c r="CG9" s="35">
        <v>0</v>
      </c>
      <c r="CH9" s="42">
        <v>0</v>
      </c>
      <c r="CI9" s="35">
        <v>0</v>
      </c>
      <c r="CJ9" s="42">
        <v>0</v>
      </c>
      <c r="CK9" s="35">
        <v>0</v>
      </c>
      <c r="CL9" s="34">
        <v>0</v>
      </c>
      <c r="CM9" s="35">
        <v>0</v>
      </c>
      <c r="CN9" s="34">
        <v>0</v>
      </c>
      <c r="CO9" s="35">
        <v>0</v>
      </c>
      <c r="CP9" s="34">
        <v>1</v>
      </c>
      <c r="CQ9" s="34">
        <v>1</v>
      </c>
      <c r="CR9" s="34">
        <v>1</v>
      </c>
      <c r="CS9" s="34">
        <v>1</v>
      </c>
      <c r="CT9" s="34">
        <v>1</v>
      </c>
      <c r="CU9" s="34">
        <v>1</v>
      </c>
      <c r="CV9" s="34">
        <v>1</v>
      </c>
      <c r="CW9" s="34">
        <v>1</v>
      </c>
      <c r="CX9" s="34">
        <v>1</v>
      </c>
      <c r="CY9" s="34">
        <v>1</v>
      </c>
      <c r="CZ9" s="34">
        <v>1</v>
      </c>
      <c r="DA9" s="34">
        <v>11</v>
      </c>
      <c r="DB9" s="34">
        <f t="shared" si="9"/>
        <v>11</v>
      </c>
      <c r="DC9" s="35">
        <v>1</v>
      </c>
      <c r="DD9" s="50" t="s">
        <v>158</v>
      </c>
      <c r="DE9" s="35">
        <v>0.5</v>
      </c>
      <c r="DF9" s="50">
        <v>0</v>
      </c>
      <c r="DG9" s="35">
        <v>0</v>
      </c>
      <c r="DH9" s="34"/>
      <c r="DI9" s="43">
        <f t="shared" si="10"/>
        <v>0</v>
      </c>
      <c r="DJ9" s="34"/>
      <c r="DK9" s="43">
        <f t="shared" si="11"/>
        <v>0</v>
      </c>
      <c r="DL9" s="34">
        <v>820</v>
      </c>
      <c r="DM9" s="34">
        <v>650</v>
      </c>
      <c r="DN9" s="36">
        <f t="shared" si="12"/>
        <v>1.2615384615384615</v>
      </c>
      <c r="DO9" s="35">
        <v>0</v>
      </c>
      <c r="DP9" s="34" t="s">
        <v>159</v>
      </c>
      <c r="DQ9" s="35">
        <v>0.5</v>
      </c>
      <c r="DR9" s="34" t="s">
        <v>159</v>
      </c>
      <c r="DS9" s="35">
        <v>0.5</v>
      </c>
      <c r="DT9" s="34">
        <v>0</v>
      </c>
      <c r="DU9" s="35">
        <v>0</v>
      </c>
      <c r="DV9" s="34">
        <v>0</v>
      </c>
      <c r="DW9" s="35">
        <v>0</v>
      </c>
      <c r="DX9" s="34">
        <v>0</v>
      </c>
      <c r="DY9" s="35">
        <v>0</v>
      </c>
      <c r="DZ9" s="34">
        <v>0</v>
      </c>
      <c r="EA9" s="35">
        <v>0</v>
      </c>
      <c r="EB9" s="34" t="s">
        <v>159</v>
      </c>
      <c r="EC9" s="35">
        <v>0.5</v>
      </c>
      <c r="ED9" s="44">
        <f t="shared" si="13"/>
        <v>14</v>
      </c>
      <c r="EE9" s="12"/>
    </row>
    <row r="10" spans="1:135" ht="15.75">
      <c r="A10" s="29">
        <v>2</v>
      </c>
      <c r="B10" s="30" t="s">
        <v>12</v>
      </c>
      <c r="C10" s="31">
        <v>1434.7</v>
      </c>
      <c r="D10" s="31">
        <v>17275.8</v>
      </c>
      <c r="E10" s="32">
        <v>1827</v>
      </c>
      <c r="F10" s="33">
        <f t="shared" si="0"/>
        <v>0.09286805447672312</v>
      </c>
      <c r="G10" s="34" t="s">
        <v>133</v>
      </c>
      <c r="H10" s="35">
        <v>1</v>
      </c>
      <c r="I10" s="34">
        <v>4533.6</v>
      </c>
      <c r="J10" s="34"/>
      <c r="K10" s="36">
        <v>1</v>
      </c>
      <c r="L10" s="34" t="s">
        <v>46</v>
      </c>
      <c r="M10" s="35">
        <v>1</v>
      </c>
      <c r="N10" s="32">
        <v>1569.2</v>
      </c>
      <c r="O10" s="32">
        <v>1570.2</v>
      </c>
      <c r="P10" s="36">
        <f t="shared" si="1"/>
        <v>0.9993631384537002</v>
      </c>
      <c r="Q10" s="34" t="s">
        <v>46</v>
      </c>
      <c r="R10" s="35">
        <v>1</v>
      </c>
      <c r="S10" s="34">
        <v>14482.2</v>
      </c>
      <c r="T10" s="34">
        <v>0</v>
      </c>
      <c r="U10" s="37">
        <v>11126.2</v>
      </c>
      <c r="V10" s="34">
        <v>0</v>
      </c>
      <c r="W10" s="38"/>
      <c r="X10" s="35">
        <v>1</v>
      </c>
      <c r="Y10" s="34">
        <v>119.1</v>
      </c>
      <c r="Z10" s="34">
        <v>90.8</v>
      </c>
      <c r="AA10" s="37">
        <f t="shared" si="2"/>
        <v>1.3116740088105727</v>
      </c>
      <c r="AB10" s="47">
        <v>-1</v>
      </c>
      <c r="AC10" s="35"/>
      <c r="AD10" s="35">
        <v>0</v>
      </c>
      <c r="AE10" s="37">
        <v>15448.8</v>
      </c>
      <c r="AF10" s="34">
        <v>12242.7</v>
      </c>
      <c r="AG10" s="37">
        <f t="shared" si="3"/>
        <v>1.2618785071920409</v>
      </c>
      <c r="AH10" s="35">
        <v>-1</v>
      </c>
      <c r="AI10" s="34">
        <v>71.5</v>
      </c>
      <c r="AJ10" s="34">
        <v>77</v>
      </c>
      <c r="AK10" s="37">
        <f>AI10/AJ10</f>
        <v>0.9285714285714286</v>
      </c>
      <c r="AL10" s="35">
        <v>0</v>
      </c>
      <c r="AM10" s="34">
        <v>3</v>
      </c>
      <c r="AN10" s="35">
        <v>1</v>
      </c>
      <c r="AO10" s="34">
        <v>7</v>
      </c>
      <c r="AP10" s="34">
        <v>3</v>
      </c>
      <c r="AQ10" s="37">
        <f t="shared" si="14"/>
        <v>2.3333333333333335</v>
      </c>
      <c r="AR10" s="35">
        <v>2</v>
      </c>
      <c r="AS10" s="34">
        <v>69</v>
      </c>
      <c r="AT10" s="34">
        <v>58</v>
      </c>
      <c r="AU10" s="37">
        <f aca="true" t="shared" si="16" ref="AU10:AU16">AS10/AT10</f>
        <v>1.1896551724137931</v>
      </c>
      <c r="AV10" s="35">
        <v>1</v>
      </c>
      <c r="AW10" s="34">
        <v>178</v>
      </c>
      <c r="AX10" s="34">
        <v>206</v>
      </c>
      <c r="AY10" s="36">
        <f t="shared" si="4"/>
        <v>0.8640776699029126</v>
      </c>
      <c r="AZ10" s="35">
        <v>-1</v>
      </c>
      <c r="BA10" s="35"/>
      <c r="BB10" s="39"/>
      <c r="BC10" s="34"/>
      <c r="BD10" s="35"/>
      <c r="BE10" s="35"/>
      <c r="BF10" s="35">
        <v>0</v>
      </c>
      <c r="BG10" s="35"/>
      <c r="BH10" s="35"/>
      <c r="BI10" s="40">
        <v>5</v>
      </c>
      <c r="BJ10" s="41" t="s">
        <v>84</v>
      </c>
      <c r="BK10" s="35">
        <f t="shared" si="5"/>
        <v>1</v>
      </c>
      <c r="BL10" s="34">
        <v>2094.7</v>
      </c>
      <c r="BM10" s="34">
        <v>3325.8</v>
      </c>
      <c r="BN10" s="34">
        <v>6241</v>
      </c>
      <c r="BO10" s="34">
        <v>5160.4</v>
      </c>
      <c r="BP10" s="36">
        <f t="shared" si="6"/>
        <v>1.2068617400693031</v>
      </c>
      <c r="BQ10" s="35">
        <v>1</v>
      </c>
      <c r="BR10" s="34"/>
      <c r="BS10" s="35">
        <v>0</v>
      </c>
      <c r="BT10" s="34">
        <v>5</v>
      </c>
      <c r="BU10" s="34"/>
      <c r="BV10" s="36">
        <f t="shared" si="7"/>
        <v>1.25</v>
      </c>
      <c r="BW10" s="35">
        <f t="shared" si="8"/>
        <v>1</v>
      </c>
      <c r="BX10" s="34">
        <v>0</v>
      </c>
      <c r="BY10" s="35">
        <v>0</v>
      </c>
      <c r="BZ10" s="34">
        <v>364.9</v>
      </c>
      <c r="CA10" s="34">
        <v>18808.6</v>
      </c>
      <c r="CB10" s="49">
        <v>287.9</v>
      </c>
      <c r="CC10" s="49">
        <v>14477.9</v>
      </c>
      <c r="CD10" s="36">
        <f t="shared" si="15"/>
        <v>0.9756213612230336</v>
      </c>
      <c r="CE10" s="35">
        <v>1</v>
      </c>
      <c r="CF10" s="34"/>
      <c r="CG10" s="35">
        <v>0</v>
      </c>
      <c r="CH10" s="42">
        <v>0</v>
      </c>
      <c r="CI10" s="35">
        <v>0</v>
      </c>
      <c r="CJ10" s="42">
        <v>0</v>
      </c>
      <c r="CK10" s="35">
        <v>0</v>
      </c>
      <c r="CL10" s="34">
        <v>0</v>
      </c>
      <c r="CM10" s="35">
        <v>0</v>
      </c>
      <c r="CN10" s="34">
        <v>1</v>
      </c>
      <c r="CO10" s="35">
        <v>-1</v>
      </c>
      <c r="CP10" s="34">
        <v>1</v>
      </c>
      <c r="CQ10" s="34">
        <v>1</v>
      </c>
      <c r="CR10" s="34">
        <v>1</v>
      </c>
      <c r="CS10" s="34">
        <v>1</v>
      </c>
      <c r="CT10" s="34">
        <v>1</v>
      </c>
      <c r="CU10" s="34">
        <v>1</v>
      </c>
      <c r="CV10" s="34">
        <v>1</v>
      </c>
      <c r="CW10" s="34">
        <v>1</v>
      </c>
      <c r="CX10" s="34">
        <v>1</v>
      </c>
      <c r="CY10" s="34">
        <v>1</v>
      </c>
      <c r="CZ10" s="34">
        <v>1</v>
      </c>
      <c r="DA10" s="34">
        <v>11</v>
      </c>
      <c r="DB10" s="34">
        <f t="shared" si="9"/>
        <v>11</v>
      </c>
      <c r="DC10" s="35">
        <v>1</v>
      </c>
      <c r="DD10" s="50" t="s">
        <v>158</v>
      </c>
      <c r="DE10" s="35">
        <v>0.5</v>
      </c>
      <c r="DF10" s="50" t="s">
        <v>158</v>
      </c>
      <c r="DG10" s="35">
        <v>0.5</v>
      </c>
      <c r="DH10" s="34"/>
      <c r="DI10" s="43">
        <f t="shared" si="10"/>
        <v>0</v>
      </c>
      <c r="DJ10" s="34"/>
      <c r="DK10" s="43">
        <f t="shared" si="11"/>
        <v>0</v>
      </c>
      <c r="DL10" s="34">
        <v>13931.8</v>
      </c>
      <c r="DM10" s="34">
        <v>12045.2</v>
      </c>
      <c r="DN10" s="36">
        <f t="shared" si="12"/>
        <v>1.1566267060737887</v>
      </c>
      <c r="DO10" s="35">
        <v>0</v>
      </c>
      <c r="DP10" s="34" t="s">
        <v>159</v>
      </c>
      <c r="DQ10" s="35">
        <v>0.5</v>
      </c>
      <c r="DR10" s="34" t="s">
        <v>159</v>
      </c>
      <c r="DS10" s="35">
        <v>0.5</v>
      </c>
      <c r="DT10" s="34" t="s">
        <v>159</v>
      </c>
      <c r="DU10" s="35">
        <v>0.5</v>
      </c>
      <c r="DV10" s="34" t="s">
        <v>159</v>
      </c>
      <c r="DW10" s="35">
        <v>0.5</v>
      </c>
      <c r="DX10" s="34" t="s">
        <v>159</v>
      </c>
      <c r="DY10" s="35">
        <v>0.5</v>
      </c>
      <c r="DZ10" s="34" t="s">
        <v>159</v>
      </c>
      <c r="EA10" s="35">
        <v>0.5</v>
      </c>
      <c r="EB10" s="34" t="s">
        <v>159</v>
      </c>
      <c r="EC10" s="35">
        <v>0.5</v>
      </c>
      <c r="ED10" s="44">
        <f t="shared" si="13"/>
        <v>13.5</v>
      </c>
      <c r="EE10" s="8"/>
    </row>
    <row r="11" spans="1:135" ht="15.75">
      <c r="A11" s="29">
        <v>10</v>
      </c>
      <c r="B11" s="30" t="s">
        <v>20</v>
      </c>
      <c r="C11" s="31">
        <v>-4.5</v>
      </c>
      <c r="D11" s="31">
        <v>2452.2</v>
      </c>
      <c r="E11" s="32">
        <v>244.3</v>
      </c>
      <c r="F11" s="33">
        <f t="shared" si="0"/>
        <v>-0.002038135785135197</v>
      </c>
      <c r="G11" s="34" t="s">
        <v>133</v>
      </c>
      <c r="H11" s="35">
        <v>1</v>
      </c>
      <c r="I11" s="34">
        <v>1074</v>
      </c>
      <c r="J11" s="34">
        <v>1180</v>
      </c>
      <c r="K11" s="36">
        <f>I11/J11</f>
        <v>0.9101694915254237</v>
      </c>
      <c r="L11" s="34" t="s">
        <v>46</v>
      </c>
      <c r="M11" s="35">
        <v>1</v>
      </c>
      <c r="N11" s="32">
        <v>555.4</v>
      </c>
      <c r="O11" s="32">
        <v>668.4</v>
      </c>
      <c r="P11" s="36">
        <f t="shared" si="1"/>
        <v>0.8309395571514063</v>
      </c>
      <c r="Q11" s="34" t="s">
        <v>46</v>
      </c>
      <c r="R11" s="35">
        <v>1</v>
      </c>
      <c r="S11" s="34">
        <v>2293.4</v>
      </c>
      <c r="T11" s="34">
        <v>223.6</v>
      </c>
      <c r="U11" s="34">
        <v>1773.6</v>
      </c>
      <c r="V11" s="34">
        <v>0</v>
      </c>
      <c r="W11" s="38"/>
      <c r="X11" s="35">
        <v>1</v>
      </c>
      <c r="Y11" s="34">
        <v>36.9</v>
      </c>
      <c r="Z11" s="34">
        <v>20.1</v>
      </c>
      <c r="AA11" s="37">
        <f t="shared" si="2"/>
        <v>1.8358208955223878</v>
      </c>
      <c r="AB11" s="47">
        <v>-2</v>
      </c>
      <c r="AC11" s="35"/>
      <c r="AD11" s="35">
        <v>0</v>
      </c>
      <c r="AE11" s="34">
        <v>2207.9</v>
      </c>
      <c r="AF11" s="34">
        <v>2008.4</v>
      </c>
      <c r="AG11" s="37">
        <f t="shared" si="3"/>
        <v>1.0993328022306312</v>
      </c>
      <c r="AH11" s="35">
        <v>0</v>
      </c>
      <c r="AI11" s="34">
        <v>12.8</v>
      </c>
      <c r="AJ11" s="34">
        <v>7.2</v>
      </c>
      <c r="AK11" s="37">
        <f>AI11/AJ11</f>
        <v>1.777777777777778</v>
      </c>
      <c r="AL11" s="35">
        <v>1</v>
      </c>
      <c r="AM11" s="34">
        <v>12</v>
      </c>
      <c r="AN11" s="35">
        <v>1</v>
      </c>
      <c r="AO11" s="34">
        <v>13</v>
      </c>
      <c r="AP11" s="34">
        <v>12</v>
      </c>
      <c r="AQ11" s="37">
        <f t="shared" si="14"/>
        <v>1.0833333333333333</v>
      </c>
      <c r="AR11" s="35">
        <v>1</v>
      </c>
      <c r="AS11" s="34">
        <v>15</v>
      </c>
      <c r="AT11" s="34">
        <v>14</v>
      </c>
      <c r="AU11" s="37">
        <f t="shared" si="16"/>
        <v>1.0714285714285714</v>
      </c>
      <c r="AV11" s="35">
        <v>1</v>
      </c>
      <c r="AW11" s="34">
        <v>38</v>
      </c>
      <c r="AX11" s="34">
        <v>36</v>
      </c>
      <c r="AY11" s="36">
        <f t="shared" si="4"/>
        <v>1.0555555555555556</v>
      </c>
      <c r="AZ11" s="35">
        <v>1</v>
      </c>
      <c r="BA11" s="35"/>
      <c r="BB11" s="39"/>
      <c r="BC11" s="34"/>
      <c r="BD11" s="35"/>
      <c r="BE11" s="35"/>
      <c r="BF11" s="35">
        <v>0</v>
      </c>
      <c r="BG11" s="35"/>
      <c r="BH11" s="35"/>
      <c r="BI11" s="40">
        <v>6</v>
      </c>
      <c r="BJ11" s="41" t="s">
        <v>84</v>
      </c>
      <c r="BK11" s="35">
        <f t="shared" si="5"/>
        <v>1</v>
      </c>
      <c r="BL11" s="34">
        <v>530.6</v>
      </c>
      <c r="BM11" s="34">
        <v>496</v>
      </c>
      <c r="BN11" s="34">
        <v>567.5</v>
      </c>
      <c r="BO11" s="34">
        <v>832.9</v>
      </c>
      <c r="BP11" s="36">
        <f t="shared" si="6"/>
        <v>1.4249704877645408</v>
      </c>
      <c r="BQ11" s="35">
        <v>0.5</v>
      </c>
      <c r="BR11" s="34"/>
      <c r="BS11" s="35">
        <v>0</v>
      </c>
      <c r="BT11" s="34">
        <v>6</v>
      </c>
      <c r="BU11" s="34"/>
      <c r="BV11" s="36">
        <f t="shared" si="7"/>
        <v>1.5</v>
      </c>
      <c r="BW11" s="35">
        <f t="shared" si="8"/>
        <v>1</v>
      </c>
      <c r="BX11" s="34">
        <v>0</v>
      </c>
      <c r="BY11" s="35">
        <v>0</v>
      </c>
      <c r="BZ11" s="34">
        <v>0</v>
      </c>
      <c r="CA11" s="34">
        <v>2739.9</v>
      </c>
      <c r="CB11" s="49">
        <v>6.4</v>
      </c>
      <c r="CC11" s="49">
        <v>3819.7</v>
      </c>
      <c r="CD11" s="36">
        <f t="shared" si="15"/>
        <v>0</v>
      </c>
      <c r="CE11" s="35">
        <v>1</v>
      </c>
      <c r="CF11" s="34"/>
      <c r="CG11" s="35">
        <v>0</v>
      </c>
      <c r="CH11" s="42">
        <v>0</v>
      </c>
      <c r="CI11" s="35">
        <v>0</v>
      </c>
      <c r="CJ11" s="42">
        <v>0</v>
      </c>
      <c r="CK11" s="35">
        <v>0</v>
      </c>
      <c r="CL11" s="34">
        <v>0</v>
      </c>
      <c r="CM11" s="35">
        <v>0</v>
      </c>
      <c r="CN11" s="34">
        <v>0</v>
      </c>
      <c r="CO11" s="35">
        <v>0</v>
      </c>
      <c r="CP11" s="34">
        <v>1</v>
      </c>
      <c r="CQ11" s="34">
        <v>1</v>
      </c>
      <c r="CR11" s="34">
        <v>1</v>
      </c>
      <c r="CS11" s="34">
        <v>1</v>
      </c>
      <c r="CT11" s="34">
        <v>1</v>
      </c>
      <c r="CU11" s="34">
        <v>1</v>
      </c>
      <c r="CV11" s="34">
        <v>1</v>
      </c>
      <c r="CW11" s="34">
        <v>1</v>
      </c>
      <c r="CX11" s="34">
        <v>1</v>
      </c>
      <c r="CY11" s="34">
        <v>1</v>
      </c>
      <c r="CZ11" s="34">
        <v>1</v>
      </c>
      <c r="DA11" s="34">
        <v>11</v>
      </c>
      <c r="DB11" s="34">
        <f t="shared" si="9"/>
        <v>11</v>
      </c>
      <c r="DC11" s="35">
        <v>1</v>
      </c>
      <c r="DD11" s="50" t="s">
        <v>158</v>
      </c>
      <c r="DE11" s="35">
        <v>0.5</v>
      </c>
      <c r="DF11" s="50" t="s">
        <v>158</v>
      </c>
      <c r="DG11" s="35">
        <v>0.5</v>
      </c>
      <c r="DH11" s="34"/>
      <c r="DI11" s="43">
        <f t="shared" si="10"/>
        <v>0</v>
      </c>
      <c r="DJ11" s="34"/>
      <c r="DK11" s="43">
        <f t="shared" si="11"/>
        <v>0</v>
      </c>
      <c r="DL11" s="34">
        <v>1235.1</v>
      </c>
      <c r="DM11" s="34">
        <v>1148.7</v>
      </c>
      <c r="DN11" s="36">
        <f t="shared" si="12"/>
        <v>1.075215460955863</v>
      </c>
      <c r="DO11" s="35">
        <v>-1</v>
      </c>
      <c r="DP11" s="34">
        <v>0</v>
      </c>
      <c r="DQ11" s="35">
        <v>0</v>
      </c>
      <c r="DR11" s="34" t="s">
        <v>159</v>
      </c>
      <c r="DS11" s="35">
        <v>0.5</v>
      </c>
      <c r="DT11" s="34" t="s">
        <v>159</v>
      </c>
      <c r="DU11" s="35">
        <v>0.5</v>
      </c>
      <c r="DV11" s="34" t="s">
        <v>159</v>
      </c>
      <c r="DW11" s="35">
        <v>0.5</v>
      </c>
      <c r="DX11" s="34">
        <v>0</v>
      </c>
      <c r="DY11" s="35">
        <v>0</v>
      </c>
      <c r="DZ11" s="34">
        <v>0</v>
      </c>
      <c r="EA11" s="35">
        <v>0</v>
      </c>
      <c r="EB11" s="34" t="s">
        <v>159</v>
      </c>
      <c r="EC11" s="35">
        <v>0.5</v>
      </c>
      <c r="ED11" s="44">
        <f t="shared" si="13"/>
        <v>13.5</v>
      </c>
      <c r="EE11" s="8"/>
    </row>
    <row r="12" spans="1:135" ht="15.75">
      <c r="A12" s="29">
        <v>5</v>
      </c>
      <c r="B12" s="30" t="s">
        <v>15</v>
      </c>
      <c r="C12" s="31">
        <v>211.9</v>
      </c>
      <c r="D12" s="31">
        <v>2470</v>
      </c>
      <c r="E12" s="32">
        <v>296.9</v>
      </c>
      <c r="F12" s="33">
        <f t="shared" si="0"/>
        <v>0.09751046891537436</v>
      </c>
      <c r="G12" s="34" t="s">
        <v>133</v>
      </c>
      <c r="H12" s="35">
        <v>1</v>
      </c>
      <c r="I12" s="34">
        <v>1555.6</v>
      </c>
      <c r="J12" s="34"/>
      <c r="K12" s="36">
        <v>1</v>
      </c>
      <c r="L12" s="34" t="s">
        <v>46</v>
      </c>
      <c r="M12" s="35">
        <v>1</v>
      </c>
      <c r="N12" s="32">
        <v>767.4</v>
      </c>
      <c r="O12" s="32">
        <v>767.4</v>
      </c>
      <c r="P12" s="36">
        <f t="shared" si="1"/>
        <v>1</v>
      </c>
      <c r="Q12" s="34" t="s">
        <v>46</v>
      </c>
      <c r="R12" s="35">
        <v>1</v>
      </c>
      <c r="S12" s="34">
        <v>2192.7</v>
      </c>
      <c r="T12" s="34">
        <v>154.8</v>
      </c>
      <c r="U12" s="34">
        <v>2198.8</v>
      </c>
      <c r="V12" s="34">
        <v>111.9</v>
      </c>
      <c r="W12" s="38">
        <f>(S12/T12)/(U12/V12)</f>
        <v>0.7208628067740965</v>
      </c>
      <c r="X12" s="35">
        <v>0</v>
      </c>
      <c r="Y12" s="34">
        <v>175.3</v>
      </c>
      <c r="Z12" s="34">
        <v>140.3</v>
      </c>
      <c r="AA12" s="37">
        <f t="shared" si="2"/>
        <v>1.2494654312188167</v>
      </c>
      <c r="AB12" s="47">
        <v>-1</v>
      </c>
      <c r="AC12" s="35"/>
      <c r="AD12" s="35">
        <v>0</v>
      </c>
      <c r="AE12" s="34">
        <v>2173.1</v>
      </c>
      <c r="AF12" s="34">
        <v>1767.7</v>
      </c>
      <c r="AG12" s="37">
        <f t="shared" si="3"/>
        <v>1.2293375572778185</v>
      </c>
      <c r="AH12" s="35">
        <v>-1</v>
      </c>
      <c r="AI12" s="34">
        <v>23.9</v>
      </c>
      <c r="AJ12" s="34">
        <v>0</v>
      </c>
      <c r="AK12" s="37">
        <v>24</v>
      </c>
      <c r="AL12" s="35">
        <v>3</v>
      </c>
      <c r="AM12" s="34">
        <v>7</v>
      </c>
      <c r="AN12" s="35">
        <v>1</v>
      </c>
      <c r="AO12" s="34">
        <v>7</v>
      </c>
      <c r="AP12" s="34">
        <v>7</v>
      </c>
      <c r="AQ12" s="37">
        <f t="shared" si="14"/>
        <v>1</v>
      </c>
      <c r="AR12" s="35">
        <v>0</v>
      </c>
      <c r="AS12" s="34">
        <v>181</v>
      </c>
      <c r="AT12" s="34">
        <v>163</v>
      </c>
      <c r="AU12" s="37">
        <f t="shared" si="16"/>
        <v>1.1104294478527608</v>
      </c>
      <c r="AV12" s="35">
        <v>1</v>
      </c>
      <c r="AW12" s="34">
        <v>98</v>
      </c>
      <c r="AX12" s="34">
        <v>127</v>
      </c>
      <c r="AY12" s="36">
        <f t="shared" si="4"/>
        <v>0.7716535433070866</v>
      </c>
      <c r="AZ12" s="35">
        <v>-1</v>
      </c>
      <c r="BA12" s="35"/>
      <c r="BB12" s="39"/>
      <c r="BC12" s="34"/>
      <c r="BD12" s="35"/>
      <c r="BE12" s="35"/>
      <c r="BF12" s="35">
        <v>0</v>
      </c>
      <c r="BG12" s="35"/>
      <c r="BH12" s="35"/>
      <c r="BI12" s="40">
        <v>3</v>
      </c>
      <c r="BJ12" s="41" t="s">
        <v>84</v>
      </c>
      <c r="BK12" s="35">
        <f t="shared" si="5"/>
        <v>1</v>
      </c>
      <c r="BL12" s="34">
        <v>340.6</v>
      </c>
      <c r="BM12" s="34">
        <v>726.2</v>
      </c>
      <c r="BN12" s="34">
        <v>742.5</v>
      </c>
      <c r="BO12" s="34">
        <v>735.5</v>
      </c>
      <c r="BP12" s="36">
        <f t="shared" si="6"/>
        <v>1.1086658325922127</v>
      </c>
      <c r="BQ12" s="35">
        <v>1</v>
      </c>
      <c r="BR12" s="34"/>
      <c r="BS12" s="35">
        <v>0</v>
      </c>
      <c r="BT12" s="34">
        <v>2</v>
      </c>
      <c r="BU12" s="34"/>
      <c r="BV12" s="36">
        <f t="shared" si="7"/>
        <v>0.5</v>
      </c>
      <c r="BW12" s="35">
        <f t="shared" si="8"/>
        <v>1</v>
      </c>
      <c r="BX12" s="34">
        <v>0</v>
      </c>
      <c r="BY12" s="35">
        <v>0</v>
      </c>
      <c r="BZ12" s="34">
        <v>6.2</v>
      </c>
      <c r="CA12" s="34">
        <v>2704.4</v>
      </c>
      <c r="CB12" s="49">
        <v>20.8</v>
      </c>
      <c r="CC12" s="49">
        <v>2256.6</v>
      </c>
      <c r="CD12" s="36">
        <f t="shared" si="15"/>
        <v>0.24872074567940566</v>
      </c>
      <c r="CE12" s="35">
        <v>1</v>
      </c>
      <c r="CF12" s="34"/>
      <c r="CG12" s="35">
        <v>0</v>
      </c>
      <c r="CH12" s="42">
        <v>0</v>
      </c>
      <c r="CI12" s="35">
        <v>0</v>
      </c>
      <c r="CJ12" s="42">
        <v>0</v>
      </c>
      <c r="CK12" s="35">
        <v>0</v>
      </c>
      <c r="CL12" s="34">
        <v>0</v>
      </c>
      <c r="CM12" s="35">
        <v>0</v>
      </c>
      <c r="CN12" s="34">
        <v>1</v>
      </c>
      <c r="CO12" s="35">
        <v>-1</v>
      </c>
      <c r="CP12" s="34">
        <v>1</v>
      </c>
      <c r="CQ12" s="34">
        <v>1</v>
      </c>
      <c r="CR12" s="34">
        <v>1</v>
      </c>
      <c r="CS12" s="34">
        <v>1</v>
      </c>
      <c r="CT12" s="34">
        <v>1</v>
      </c>
      <c r="CU12" s="34">
        <v>1</v>
      </c>
      <c r="CV12" s="34">
        <v>1</v>
      </c>
      <c r="CW12" s="34">
        <v>1</v>
      </c>
      <c r="CX12" s="34">
        <v>1</v>
      </c>
      <c r="CY12" s="34">
        <v>1</v>
      </c>
      <c r="CZ12" s="34">
        <v>1</v>
      </c>
      <c r="DA12" s="34">
        <v>11</v>
      </c>
      <c r="DB12" s="34">
        <f t="shared" si="9"/>
        <v>11</v>
      </c>
      <c r="DC12" s="35">
        <v>1</v>
      </c>
      <c r="DD12" s="50" t="s">
        <v>158</v>
      </c>
      <c r="DE12" s="35">
        <v>0.5</v>
      </c>
      <c r="DF12" s="50" t="s">
        <v>158</v>
      </c>
      <c r="DG12" s="35">
        <v>0.5</v>
      </c>
      <c r="DH12" s="34"/>
      <c r="DI12" s="43">
        <f t="shared" si="10"/>
        <v>0</v>
      </c>
      <c r="DJ12" s="34"/>
      <c r="DK12" s="43">
        <f t="shared" si="11"/>
        <v>0</v>
      </c>
      <c r="DL12" s="34">
        <v>1716.8</v>
      </c>
      <c r="DM12" s="34">
        <v>1376.5</v>
      </c>
      <c r="DN12" s="36">
        <f t="shared" si="12"/>
        <v>1.2472212132219396</v>
      </c>
      <c r="DO12" s="35">
        <v>0</v>
      </c>
      <c r="DP12" s="34">
        <v>0</v>
      </c>
      <c r="DQ12" s="35">
        <v>0</v>
      </c>
      <c r="DR12" s="45" t="s">
        <v>159</v>
      </c>
      <c r="DS12" s="35">
        <v>0.5</v>
      </c>
      <c r="DT12" s="34" t="s">
        <v>159</v>
      </c>
      <c r="DU12" s="35">
        <v>0.5</v>
      </c>
      <c r="DV12" s="34" t="s">
        <v>159</v>
      </c>
      <c r="DW12" s="35">
        <v>0.5</v>
      </c>
      <c r="DX12" s="34" t="s">
        <v>159</v>
      </c>
      <c r="DY12" s="35">
        <v>0.5</v>
      </c>
      <c r="DZ12" s="34" t="s">
        <v>159</v>
      </c>
      <c r="EA12" s="35">
        <v>0.5</v>
      </c>
      <c r="EB12" s="34" t="s">
        <v>159</v>
      </c>
      <c r="EC12" s="35">
        <v>0.5</v>
      </c>
      <c r="ED12" s="44">
        <f t="shared" si="13"/>
        <v>13</v>
      </c>
      <c r="EE12" s="8"/>
    </row>
    <row r="13" spans="1:135" ht="15.75">
      <c r="A13" s="29">
        <v>14</v>
      </c>
      <c r="B13" s="30" t="s">
        <v>24</v>
      </c>
      <c r="C13" s="31">
        <v>-16.9</v>
      </c>
      <c r="D13" s="31">
        <v>5916.2</v>
      </c>
      <c r="E13" s="32">
        <v>4764</v>
      </c>
      <c r="F13" s="33">
        <f t="shared" si="0"/>
        <v>-0.014667592431869467</v>
      </c>
      <c r="G13" s="34" t="s">
        <v>134</v>
      </c>
      <c r="H13" s="35">
        <v>1</v>
      </c>
      <c r="I13" s="34">
        <v>1232.6</v>
      </c>
      <c r="J13" s="34">
        <v>1524</v>
      </c>
      <c r="K13" s="36">
        <f aca="true" t="shared" si="17" ref="K13:K24">I13/J13</f>
        <v>0.8087926509186351</v>
      </c>
      <c r="L13" s="34" t="s">
        <v>46</v>
      </c>
      <c r="M13" s="35">
        <v>1</v>
      </c>
      <c r="N13" s="32">
        <v>793.2</v>
      </c>
      <c r="O13" s="32">
        <v>809.8</v>
      </c>
      <c r="P13" s="36">
        <f t="shared" si="1"/>
        <v>0.9795011113855274</v>
      </c>
      <c r="Q13" s="34" t="s">
        <v>46</v>
      </c>
      <c r="R13" s="35">
        <v>1</v>
      </c>
      <c r="S13" s="34">
        <v>1103.4</v>
      </c>
      <c r="T13" s="34">
        <v>155.4</v>
      </c>
      <c r="U13" s="34">
        <v>284.9</v>
      </c>
      <c r="V13" s="34">
        <v>184.5</v>
      </c>
      <c r="W13" s="38">
        <f>(S13/T13)/(U13/V13)</f>
        <v>4.598179134858672</v>
      </c>
      <c r="X13" s="35">
        <v>1</v>
      </c>
      <c r="Y13" s="34">
        <v>240.5</v>
      </c>
      <c r="Z13" s="34">
        <v>181.6</v>
      </c>
      <c r="AA13" s="37">
        <f t="shared" si="2"/>
        <v>1.324339207048458</v>
      </c>
      <c r="AB13" s="47">
        <v>-1</v>
      </c>
      <c r="AC13" s="35"/>
      <c r="AD13" s="35">
        <v>0</v>
      </c>
      <c r="AE13" s="34">
        <v>1152.3</v>
      </c>
      <c r="AF13" s="34">
        <v>1284.2</v>
      </c>
      <c r="AG13" s="37">
        <f t="shared" si="3"/>
        <v>0.8972901417224731</v>
      </c>
      <c r="AH13" s="35">
        <v>0</v>
      </c>
      <c r="AI13" s="34">
        <v>1685.4</v>
      </c>
      <c r="AJ13" s="34">
        <v>1957.2</v>
      </c>
      <c r="AK13" s="37">
        <f>AI13/AJ13</f>
        <v>0.8611281422440221</v>
      </c>
      <c r="AL13" s="35">
        <v>0</v>
      </c>
      <c r="AM13" s="34">
        <v>10</v>
      </c>
      <c r="AN13" s="35">
        <v>1</v>
      </c>
      <c r="AO13" s="34">
        <v>11</v>
      </c>
      <c r="AP13" s="34">
        <v>10</v>
      </c>
      <c r="AQ13" s="37">
        <f t="shared" si="14"/>
        <v>1.1</v>
      </c>
      <c r="AR13" s="35">
        <v>1</v>
      </c>
      <c r="AS13" s="34">
        <v>48</v>
      </c>
      <c r="AT13" s="34">
        <v>35</v>
      </c>
      <c r="AU13" s="37">
        <f t="shared" si="16"/>
        <v>1.3714285714285714</v>
      </c>
      <c r="AV13" s="35">
        <v>1</v>
      </c>
      <c r="AW13" s="34">
        <v>691</v>
      </c>
      <c r="AX13" s="34">
        <v>669</v>
      </c>
      <c r="AY13" s="36">
        <f t="shared" si="4"/>
        <v>1.0328849028400597</v>
      </c>
      <c r="AZ13" s="35">
        <v>1</v>
      </c>
      <c r="BA13" s="35"/>
      <c r="BB13" s="39"/>
      <c r="BC13" s="34"/>
      <c r="BD13" s="35"/>
      <c r="BE13" s="35"/>
      <c r="BF13" s="35">
        <v>0</v>
      </c>
      <c r="BG13" s="35"/>
      <c r="BH13" s="35"/>
      <c r="BI13" s="40">
        <v>7</v>
      </c>
      <c r="BJ13" s="41" t="s">
        <v>84</v>
      </c>
      <c r="BK13" s="35">
        <f t="shared" si="5"/>
        <v>0</v>
      </c>
      <c r="BL13" s="34">
        <v>363.1</v>
      </c>
      <c r="BM13" s="34">
        <v>559.2</v>
      </c>
      <c r="BN13" s="34">
        <v>1210.4</v>
      </c>
      <c r="BO13" s="34">
        <v>924.3</v>
      </c>
      <c r="BP13" s="36">
        <f t="shared" si="6"/>
        <v>1.1819844243532522</v>
      </c>
      <c r="BQ13" s="35">
        <v>1</v>
      </c>
      <c r="BR13" s="34"/>
      <c r="BS13" s="35">
        <v>0</v>
      </c>
      <c r="BT13" s="34">
        <v>4</v>
      </c>
      <c r="BU13" s="34"/>
      <c r="BV13" s="36">
        <f t="shared" si="7"/>
        <v>1</v>
      </c>
      <c r="BW13" s="35">
        <f t="shared" si="8"/>
        <v>1</v>
      </c>
      <c r="BX13" s="34">
        <v>0</v>
      </c>
      <c r="BY13" s="35">
        <v>0</v>
      </c>
      <c r="BZ13" s="34">
        <v>981</v>
      </c>
      <c r="CA13" s="34">
        <v>6091.9</v>
      </c>
      <c r="CB13" s="49">
        <v>4.7</v>
      </c>
      <c r="CC13" s="49">
        <v>2760.9</v>
      </c>
      <c r="CD13" s="36">
        <f t="shared" si="15"/>
        <v>94.5951914523401</v>
      </c>
      <c r="CE13" s="35">
        <v>0</v>
      </c>
      <c r="CF13" s="34"/>
      <c r="CG13" s="35">
        <v>0</v>
      </c>
      <c r="CH13" s="42">
        <v>0</v>
      </c>
      <c r="CI13" s="35">
        <v>0</v>
      </c>
      <c r="CJ13" s="42">
        <v>0</v>
      </c>
      <c r="CK13" s="35">
        <v>0</v>
      </c>
      <c r="CL13" s="34">
        <v>1</v>
      </c>
      <c r="CM13" s="35">
        <v>-1</v>
      </c>
      <c r="CN13" s="34">
        <v>0</v>
      </c>
      <c r="CO13" s="35">
        <v>0</v>
      </c>
      <c r="CP13" s="34">
        <v>1</v>
      </c>
      <c r="CQ13" s="34">
        <v>1</v>
      </c>
      <c r="CR13" s="34">
        <v>1</v>
      </c>
      <c r="CS13" s="34">
        <v>1</v>
      </c>
      <c r="CT13" s="34">
        <v>1</v>
      </c>
      <c r="CU13" s="34">
        <v>1</v>
      </c>
      <c r="CV13" s="34">
        <v>1</v>
      </c>
      <c r="CW13" s="34">
        <v>1</v>
      </c>
      <c r="CX13" s="34">
        <v>1</v>
      </c>
      <c r="CY13" s="34">
        <v>1</v>
      </c>
      <c r="CZ13" s="34">
        <v>1</v>
      </c>
      <c r="DA13" s="34">
        <v>11</v>
      </c>
      <c r="DB13" s="34">
        <f t="shared" si="9"/>
        <v>11</v>
      </c>
      <c r="DC13" s="35">
        <v>1</v>
      </c>
      <c r="DD13" s="50" t="s">
        <v>158</v>
      </c>
      <c r="DE13" s="35">
        <v>0.5</v>
      </c>
      <c r="DF13" s="50" t="s">
        <v>158</v>
      </c>
      <c r="DG13" s="35">
        <v>0.5</v>
      </c>
      <c r="DH13" s="34"/>
      <c r="DI13" s="43">
        <f t="shared" si="10"/>
        <v>0</v>
      </c>
      <c r="DJ13" s="34"/>
      <c r="DK13" s="43">
        <f t="shared" si="11"/>
        <v>0</v>
      </c>
      <c r="DL13" s="34">
        <v>920</v>
      </c>
      <c r="DM13" s="34">
        <v>1106.1</v>
      </c>
      <c r="DN13" s="36">
        <f t="shared" si="12"/>
        <v>0.8317511979025405</v>
      </c>
      <c r="DO13" s="35">
        <v>-1</v>
      </c>
      <c r="DP13" s="34" t="s">
        <v>159</v>
      </c>
      <c r="DQ13" s="35">
        <v>0.5</v>
      </c>
      <c r="DR13" s="34" t="s">
        <v>159</v>
      </c>
      <c r="DS13" s="35">
        <v>0.5</v>
      </c>
      <c r="DT13" s="34" t="s">
        <v>159</v>
      </c>
      <c r="DU13" s="35">
        <v>0.5</v>
      </c>
      <c r="DV13" s="34" t="s">
        <v>159</v>
      </c>
      <c r="DW13" s="35">
        <v>0.5</v>
      </c>
      <c r="DX13" s="34" t="s">
        <v>159</v>
      </c>
      <c r="DY13" s="35">
        <v>0.5</v>
      </c>
      <c r="DZ13" s="34" t="s">
        <v>159</v>
      </c>
      <c r="EA13" s="35">
        <v>0.5</v>
      </c>
      <c r="EB13" s="34" t="s">
        <v>159</v>
      </c>
      <c r="EC13" s="35">
        <v>0.5</v>
      </c>
      <c r="ED13" s="44">
        <f t="shared" si="13"/>
        <v>12.5</v>
      </c>
      <c r="EE13" s="8"/>
    </row>
    <row r="14" spans="1:135" ht="15.75">
      <c r="A14" s="29">
        <v>6</v>
      </c>
      <c r="B14" s="30" t="s">
        <v>16</v>
      </c>
      <c r="C14" s="31">
        <v>2.6</v>
      </c>
      <c r="D14" s="31">
        <v>3703.4</v>
      </c>
      <c r="E14" s="32">
        <v>3134.2</v>
      </c>
      <c r="F14" s="33">
        <f t="shared" si="0"/>
        <v>0.004567814476458185</v>
      </c>
      <c r="G14" s="34" t="s">
        <v>133</v>
      </c>
      <c r="H14" s="35">
        <v>1</v>
      </c>
      <c r="I14" s="34">
        <v>928.8</v>
      </c>
      <c r="J14" s="34">
        <v>1019</v>
      </c>
      <c r="K14" s="36">
        <f t="shared" si="17"/>
        <v>0.9114818449460255</v>
      </c>
      <c r="L14" s="34" t="s">
        <v>46</v>
      </c>
      <c r="M14" s="35">
        <v>1</v>
      </c>
      <c r="N14" s="32">
        <v>583.6</v>
      </c>
      <c r="O14" s="32">
        <v>586.8</v>
      </c>
      <c r="P14" s="36">
        <f t="shared" si="1"/>
        <v>0.9945466939331972</v>
      </c>
      <c r="Q14" s="34" t="s">
        <v>46</v>
      </c>
      <c r="R14" s="35">
        <v>1</v>
      </c>
      <c r="S14" s="34">
        <v>552.5</v>
      </c>
      <c r="T14" s="34">
        <v>353.1</v>
      </c>
      <c r="U14" s="34">
        <v>589.3</v>
      </c>
      <c r="V14" s="34">
        <v>142.5</v>
      </c>
      <c r="W14" s="38">
        <f>(S14/T14)/(U14/V14)</f>
        <v>0.3783667704191183</v>
      </c>
      <c r="X14" s="35">
        <v>0</v>
      </c>
      <c r="Y14" s="34">
        <v>19.1</v>
      </c>
      <c r="Z14" s="34">
        <v>16.2</v>
      </c>
      <c r="AA14" s="37">
        <f t="shared" si="2"/>
        <v>1.1790123456790125</v>
      </c>
      <c r="AB14" s="47">
        <v>-1</v>
      </c>
      <c r="AC14" s="35"/>
      <c r="AD14" s="35">
        <v>0</v>
      </c>
      <c r="AE14" s="34">
        <v>569.2</v>
      </c>
      <c r="AF14" s="34">
        <v>572.4</v>
      </c>
      <c r="AG14" s="37">
        <f t="shared" si="3"/>
        <v>0.9944095038434663</v>
      </c>
      <c r="AH14" s="35">
        <v>0</v>
      </c>
      <c r="AI14" s="34">
        <v>17.1</v>
      </c>
      <c r="AJ14" s="34">
        <v>0.1</v>
      </c>
      <c r="AK14" s="37">
        <f>AI14/AJ14</f>
        <v>171</v>
      </c>
      <c r="AL14" s="35">
        <v>3</v>
      </c>
      <c r="AM14" s="34">
        <v>2</v>
      </c>
      <c r="AN14" s="35">
        <v>1</v>
      </c>
      <c r="AO14" s="34">
        <v>2</v>
      </c>
      <c r="AP14" s="34">
        <v>2</v>
      </c>
      <c r="AQ14" s="37">
        <f t="shared" si="14"/>
        <v>1</v>
      </c>
      <c r="AR14" s="35">
        <v>0</v>
      </c>
      <c r="AS14" s="34">
        <v>7</v>
      </c>
      <c r="AT14" s="34">
        <v>7</v>
      </c>
      <c r="AU14" s="37">
        <f t="shared" si="16"/>
        <v>1</v>
      </c>
      <c r="AV14" s="35">
        <v>-1</v>
      </c>
      <c r="AW14" s="34">
        <v>30</v>
      </c>
      <c r="AX14" s="34">
        <v>28</v>
      </c>
      <c r="AY14" s="36">
        <f t="shared" si="4"/>
        <v>1.0714285714285714</v>
      </c>
      <c r="AZ14" s="35">
        <v>1</v>
      </c>
      <c r="BA14" s="35"/>
      <c r="BB14" s="39"/>
      <c r="BC14" s="34"/>
      <c r="BD14" s="35"/>
      <c r="BE14" s="35"/>
      <c r="BF14" s="35">
        <v>0</v>
      </c>
      <c r="BG14" s="35"/>
      <c r="BH14" s="35"/>
      <c r="BI14" s="46">
        <v>6</v>
      </c>
      <c r="BJ14" s="41" t="s">
        <v>84</v>
      </c>
      <c r="BK14" s="35">
        <f t="shared" si="5"/>
        <v>1</v>
      </c>
      <c r="BL14" s="34">
        <v>161.3</v>
      </c>
      <c r="BM14" s="34">
        <v>382.3</v>
      </c>
      <c r="BN14" s="34">
        <v>1349.5</v>
      </c>
      <c r="BO14" s="34">
        <v>275.9</v>
      </c>
      <c r="BP14" s="36">
        <f t="shared" si="6"/>
        <v>0.3974721596611618</v>
      </c>
      <c r="BQ14" s="35">
        <v>0</v>
      </c>
      <c r="BR14" s="34"/>
      <c r="BS14" s="35">
        <v>0</v>
      </c>
      <c r="BT14" s="34">
        <v>6</v>
      </c>
      <c r="BU14" s="34"/>
      <c r="BV14" s="36">
        <f t="shared" si="7"/>
        <v>1.5</v>
      </c>
      <c r="BW14" s="35">
        <f t="shared" si="8"/>
        <v>1</v>
      </c>
      <c r="BX14" s="34">
        <v>0</v>
      </c>
      <c r="BY14" s="35">
        <v>0</v>
      </c>
      <c r="BZ14" s="34">
        <v>38.3</v>
      </c>
      <c r="CA14" s="34">
        <v>3826.6</v>
      </c>
      <c r="CB14" s="49">
        <v>54.9</v>
      </c>
      <c r="CC14" s="49">
        <v>1699.7</v>
      </c>
      <c r="CD14" s="36">
        <f t="shared" si="15"/>
        <v>0.3098743556869719</v>
      </c>
      <c r="CE14" s="35">
        <v>1</v>
      </c>
      <c r="CF14" s="34"/>
      <c r="CG14" s="35">
        <v>0</v>
      </c>
      <c r="CH14" s="42">
        <v>0</v>
      </c>
      <c r="CI14" s="35">
        <v>0</v>
      </c>
      <c r="CJ14" s="42">
        <v>0</v>
      </c>
      <c r="CK14" s="35">
        <v>0</v>
      </c>
      <c r="CL14" s="34">
        <v>0</v>
      </c>
      <c r="CM14" s="35">
        <v>0</v>
      </c>
      <c r="CN14" s="34">
        <v>0</v>
      </c>
      <c r="CO14" s="35">
        <v>0</v>
      </c>
      <c r="CP14" s="34">
        <v>0</v>
      </c>
      <c r="CQ14" s="34">
        <v>1</v>
      </c>
      <c r="CR14" s="34">
        <v>1</v>
      </c>
      <c r="CS14" s="34">
        <v>0</v>
      </c>
      <c r="CT14" s="34">
        <v>0</v>
      </c>
      <c r="CU14" s="34">
        <v>0</v>
      </c>
      <c r="CV14" s="34">
        <v>1</v>
      </c>
      <c r="CW14" s="34">
        <v>1</v>
      </c>
      <c r="CX14" s="34">
        <v>0</v>
      </c>
      <c r="CY14" s="34">
        <v>1</v>
      </c>
      <c r="CZ14" s="34">
        <v>1</v>
      </c>
      <c r="DA14" s="34">
        <v>11</v>
      </c>
      <c r="DB14" s="34">
        <f t="shared" si="9"/>
        <v>6</v>
      </c>
      <c r="DC14" s="35">
        <v>0</v>
      </c>
      <c r="DD14" s="50" t="s">
        <v>158</v>
      </c>
      <c r="DE14" s="35">
        <v>0.5</v>
      </c>
      <c r="DF14" s="50" t="s">
        <v>158</v>
      </c>
      <c r="DG14" s="35">
        <v>0.5</v>
      </c>
      <c r="DH14" s="34"/>
      <c r="DI14" s="43">
        <f t="shared" si="10"/>
        <v>0</v>
      </c>
      <c r="DJ14" s="34"/>
      <c r="DK14" s="43">
        <f t="shared" si="11"/>
        <v>0</v>
      </c>
      <c r="DL14" s="34">
        <v>467.8</v>
      </c>
      <c r="DM14" s="34">
        <v>429.3</v>
      </c>
      <c r="DN14" s="36">
        <f t="shared" si="12"/>
        <v>1.0896808758443979</v>
      </c>
      <c r="DO14" s="35">
        <v>-1</v>
      </c>
      <c r="DP14" s="34" t="s">
        <v>159</v>
      </c>
      <c r="DQ14" s="35">
        <v>0.5</v>
      </c>
      <c r="DR14" s="34" t="s">
        <v>159</v>
      </c>
      <c r="DS14" s="35">
        <v>0.5</v>
      </c>
      <c r="DT14" s="34" t="s">
        <v>159</v>
      </c>
      <c r="DU14" s="35">
        <v>0.5</v>
      </c>
      <c r="DV14" s="34">
        <v>0</v>
      </c>
      <c r="DW14" s="35">
        <v>0</v>
      </c>
      <c r="DX14" s="34" t="s">
        <v>159</v>
      </c>
      <c r="DY14" s="35">
        <v>0.5</v>
      </c>
      <c r="DZ14" s="34" t="s">
        <v>159</v>
      </c>
      <c r="EA14" s="35">
        <v>0.5</v>
      </c>
      <c r="EB14" s="34">
        <v>0</v>
      </c>
      <c r="EC14" s="35">
        <v>0</v>
      </c>
      <c r="ED14" s="44">
        <f t="shared" si="13"/>
        <v>11.5</v>
      </c>
      <c r="EE14" s="8"/>
    </row>
    <row r="15" spans="1:135" ht="15.75">
      <c r="A15" s="29">
        <v>17</v>
      </c>
      <c r="B15" s="30" t="s">
        <v>27</v>
      </c>
      <c r="C15" s="31">
        <v>92.7</v>
      </c>
      <c r="D15" s="31">
        <v>2845.2</v>
      </c>
      <c r="E15" s="32">
        <v>2579.4</v>
      </c>
      <c r="F15" s="33">
        <f t="shared" si="0"/>
        <v>0.34875846501128704</v>
      </c>
      <c r="G15" s="34" t="s">
        <v>133</v>
      </c>
      <c r="H15" s="35">
        <v>0</v>
      </c>
      <c r="I15" s="34">
        <v>803.9</v>
      </c>
      <c r="J15" s="34">
        <v>930</v>
      </c>
      <c r="K15" s="36">
        <f t="shared" si="17"/>
        <v>0.8644086021505376</v>
      </c>
      <c r="L15" s="34" t="s">
        <v>46</v>
      </c>
      <c r="M15" s="35">
        <v>1</v>
      </c>
      <c r="N15" s="32">
        <v>507.4</v>
      </c>
      <c r="O15" s="32">
        <v>531.9</v>
      </c>
      <c r="P15" s="36">
        <f t="shared" si="1"/>
        <v>0.953938710283888</v>
      </c>
      <c r="Q15" s="34" t="s">
        <v>46</v>
      </c>
      <c r="R15" s="35">
        <v>1</v>
      </c>
      <c r="S15" s="34">
        <v>261.8</v>
      </c>
      <c r="T15" s="34">
        <v>369.3</v>
      </c>
      <c r="U15" s="34">
        <v>284.2</v>
      </c>
      <c r="V15" s="34">
        <v>169.5</v>
      </c>
      <c r="W15" s="38">
        <f>(S15/T15)/(U15/V15)</f>
        <v>0.4228009588103709</v>
      </c>
      <c r="X15" s="35">
        <v>0</v>
      </c>
      <c r="Y15" s="34">
        <v>10.7</v>
      </c>
      <c r="Z15" s="34">
        <v>11</v>
      </c>
      <c r="AA15" s="37">
        <f t="shared" si="2"/>
        <v>0.9727272727272727</v>
      </c>
      <c r="AB15" s="47">
        <v>0</v>
      </c>
      <c r="AC15" s="35"/>
      <c r="AD15" s="35">
        <v>0</v>
      </c>
      <c r="AE15" s="34">
        <v>265.8</v>
      </c>
      <c r="AF15" s="34">
        <v>230.7</v>
      </c>
      <c r="AG15" s="37">
        <f t="shared" si="3"/>
        <v>1.1521456436931081</v>
      </c>
      <c r="AH15" s="35">
        <v>-1</v>
      </c>
      <c r="AI15" s="34">
        <v>0.3</v>
      </c>
      <c r="AJ15" s="34">
        <v>0</v>
      </c>
      <c r="AK15" s="37"/>
      <c r="AL15" s="35">
        <v>3</v>
      </c>
      <c r="AM15" s="34">
        <v>0</v>
      </c>
      <c r="AN15" s="35">
        <v>0</v>
      </c>
      <c r="AO15" s="34">
        <v>1</v>
      </c>
      <c r="AP15" s="34">
        <v>0</v>
      </c>
      <c r="AQ15" s="37">
        <v>1</v>
      </c>
      <c r="AR15" s="35">
        <v>0</v>
      </c>
      <c r="AS15" s="34">
        <v>1</v>
      </c>
      <c r="AT15" s="34">
        <v>1</v>
      </c>
      <c r="AU15" s="37">
        <f t="shared" si="16"/>
        <v>1</v>
      </c>
      <c r="AV15" s="35">
        <v>-1</v>
      </c>
      <c r="AW15" s="34">
        <v>12</v>
      </c>
      <c r="AX15" s="34">
        <v>14</v>
      </c>
      <c r="AY15" s="36">
        <f t="shared" si="4"/>
        <v>0.8571428571428571</v>
      </c>
      <c r="AZ15" s="35">
        <v>-1</v>
      </c>
      <c r="BA15" s="35"/>
      <c r="BB15" s="39"/>
      <c r="BC15" s="34"/>
      <c r="BD15" s="35"/>
      <c r="BE15" s="35"/>
      <c r="BF15" s="35">
        <v>0</v>
      </c>
      <c r="BG15" s="35"/>
      <c r="BH15" s="35"/>
      <c r="BI15" s="40">
        <v>4</v>
      </c>
      <c r="BJ15" s="41" t="s">
        <v>84</v>
      </c>
      <c r="BK15" s="35">
        <f t="shared" si="5"/>
        <v>1</v>
      </c>
      <c r="BL15" s="34">
        <v>248.7</v>
      </c>
      <c r="BM15" s="34">
        <v>229.8</v>
      </c>
      <c r="BN15" s="34">
        <v>560</v>
      </c>
      <c r="BO15" s="34">
        <v>386.6</v>
      </c>
      <c r="BP15" s="36">
        <f t="shared" si="6"/>
        <v>1.0152755285157788</v>
      </c>
      <c r="BQ15" s="35">
        <v>1</v>
      </c>
      <c r="BR15" s="34" t="s">
        <v>137</v>
      </c>
      <c r="BS15" s="35">
        <v>2</v>
      </c>
      <c r="BT15" s="34">
        <v>4</v>
      </c>
      <c r="BU15" s="34"/>
      <c r="BV15" s="36">
        <f t="shared" si="7"/>
        <v>1</v>
      </c>
      <c r="BW15" s="35">
        <f t="shared" si="8"/>
        <v>1</v>
      </c>
      <c r="BX15" s="34">
        <v>0</v>
      </c>
      <c r="BY15" s="35">
        <v>0</v>
      </c>
      <c r="BZ15" s="34">
        <v>0</v>
      </c>
      <c r="CA15" s="34">
        <v>2970.2</v>
      </c>
      <c r="CB15" s="49">
        <v>5.2</v>
      </c>
      <c r="CC15" s="49">
        <v>2282.9</v>
      </c>
      <c r="CD15" s="36">
        <f t="shared" si="15"/>
        <v>0</v>
      </c>
      <c r="CE15" s="35">
        <v>1</v>
      </c>
      <c r="CF15" s="34"/>
      <c r="CG15" s="35">
        <v>0</v>
      </c>
      <c r="CH15" s="42">
        <v>0</v>
      </c>
      <c r="CI15" s="35">
        <v>0</v>
      </c>
      <c r="CJ15" s="42">
        <v>0</v>
      </c>
      <c r="CK15" s="35">
        <v>0</v>
      </c>
      <c r="CL15" s="34">
        <v>1</v>
      </c>
      <c r="CM15" s="35">
        <v>-1</v>
      </c>
      <c r="CN15" s="34">
        <v>0</v>
      </c>
      <c r="CO15" s="35">
        <v>0</v>
      </c>
      <c r="CP15" s="34">
        <v>1</v>
      </c>
      <c r="CQ15" s="34">
        <v>1</v>
      </c>
      <c r="CR15" s="34">
        <v>1</v>
      </c>
      <c r="CS15" s="34">
        <v>1</v>
      </c>
      <c r="CT15" s="34">
        <v>1</v>
      </c>
      <c r="CU15" s="34">
        <v>1</v>
      </c>
      <c r="CV15" s="34">
        <v>1</v>
      </c>
      <c r="CW15" s="34">
        <v>1</v>
      </c>
      <c r="CX15" s="34">
        <v>1</v>
      </c>
      <c r="CY15" s="34">
        <v>1</v>
      </c>
      <c r="CZ15" s="34">
        <v>1</v>
      </c>
      <c r="DA15" s="34">
        <v>11</v>
      </c>
      <c r="DB15" s="34">
        <f t="shared" si="9"/>
        <v>11</v>
      </c>
      <c r="DC15" s="35">
        <v>1</v>
      </c>
      <c r="DD15" s="50" t="s">
        <v>158</v>
      </c>
      <c r="DE15" s="35">
        <v>0.5</v>
      </c>
      <c r="DF15" s="50" t="s">
        <v>158</v>
      </c>
      <c r="DG15" s="35">
        <v>0.5</v>
      </c>
      <c r="DH15" s="34"/>
      <c r="DI15" s="43">
        <f t="shared" si="10"/>
        <v>0</v>
      </c>
      <c r="DJ15" s="34"/>
      <c r="DK15" s="43">
        <f t="shared" si="11"/>
        <v>0</v>
      </c>
      <c r="DL15" s="34">
        <v>190.9</v>
      </c>
      <c r="DM15" s="34">
        <v>184.4</v>
      </c>
      <c r="DN15" s="36">
        <f t="shared" si="12"/>
        <v>1.0352494577006508</v>
      </c>
      <c r="DO15" s="35">
        <v>-1</v>
      </c>
      <c r="DP15" s="34" t="s">
        <v>159</v>
      </c>
      <c r="DQ15" s="35">
        <v>0.5</v>
      </c>
      <c r="DR15" s="34" t="s">
        <v>159</v>
      </c>
      <c r="DS15" s="35">
        <v>0.5</v>
      </c>
      <c r="DT15" s="34" t="s">
        <v>159</v>
      </c>
      <c r="DU15" s="35">
        <v>0.5</v>
      </c>
      <c r="DV15" s="34" t="s">
        <v>159</v>
      </c>
      <c r="DW15" s="35">
        <v>0.5</v>
      </c>
      <c r="DX15" s="34" t="s">
        <v>159</v>
      </c>
      <c r="DY15" s="35">
        <v>0.5</v>
      </c>
      <c r="DZ15" s="34" t="s">
        <v>159</v>
      </c>
      <c r="EA15" s="35">
        <v>0.5</v>
      </c>
      <c r="EB15" s="34" t="s">
        <v>159</v>
      </c>
      <c r="EC15" s="35">
        <v>0.5</v>
      </c>
      <c r="ED15" s="44">
        <f t="shared" si="13"/>
        <v>11.5</v>
      </c>
      <c r="EE15" s="8"/>
    </row>
    <row r="16" spans="1:135" ht="15.75">
      <c r="A16" s="29">
        <v>1</v>
      </c>
      <c r="B16" s="30" t="s">
        <v>11</v>
      </c>
      <c r="C16" s="31">
        <v>129.3</v>
      </c>
      <c r="D16" s="31">
        <v>20022.6</v>
      </c>
      <c r="E16" s="32">
        <v>7439.7</v>
      </c>
      <c r="F16" s="33">
        <f t="shared" si="0"/>
        <v>0.010275850559092104</v>
      </c>
      <c r="G16" s="34" t="s">
        <v>133</v>
      </c>
      <c r="H16" s="35">
        <v>1</v>
      </c>
      <c r="I16" s="34">
        <v>2588.3</v>
      </c>
      <c r="J16" s="34">
        <v>2631</v>
      </c>
      <c r="K16" s="36">
        <f t="shared" si="17"/>
        <v>0.9837704294944889</v>
      </c>
      <c r="L16" s="34" t="s">
        <v>46</v>
      </c>
      <c r="M16" s="35">
        <v>1</v>
      </c>
      <c r="N16" s="32">
        <v>1614</v>
      </c>
      <c r="O16" s="32">
        <v>2001.4</v>
      </c>
      <c r="P16" s="36">
        <f t="shared" si="1"/>
        <v>0.8064354951533926</v>
      </c>
      <c r="Q16" s="34" t="s">
        <v>46</v>
      </c>
      <c r="R16" s="35">
        <v>1</v>
      </c>
      <c r="S16" s="37">
        <v>11830.5</v>
      </c>
      <c r="T16" s="34">
        <v>9.5</v>
      </c>
      <c r="U16" s="37">
        <v>11675.8</v>
      </c>
      <c r="V16" s="34">
        <v>0</v>
      </c>
      <c r="W16" s="38"/>
      <c r="X16" s="35">
        <v>1</v>
      </c>
      <c r="Y16" s="34">
        <v>461.6</v>
      </c>
      <c r="Z16" s="34">
        <v>367.4</v>
      </c>
      <c r="AA16" s="37">
        <f t="shared" si="2"/>
        <v>1.2563962983124661</v>
      </c>
      <c r="AB16" s="47">
        <v>-1</v>
      </c>
      <c r="AC16" s="35"/>
      <c r="AD16" s="35">
        <v>0</v>
      </c>
      <c r="AE16" s="34">
        <v>12583</v>
      </c>
      <c r="AF16" s="37">
        <v>11534.5</v>
      </c>
      <c r="AG16" s="37">
        <f t="shared" si="3"/>
        <v>1.0909012094152326</v>
      </c>
      <c r="AH16" s="35">
        <v>0</v>
      </c>
      <c r="AI16" s="34">
        <v>1360.4</v>
      </c>
      <c r="AJ16" s="34">
        <v>694</v>
      </c>
      <c r="AK16" s="37">
        <f>AI16/AJ16</f>
        <v>1.9602305475504325</v>
      </c>
      <c r="AL16" s="35">
        <v>1</v>
      </c>
      <c r="AM16" s="34">
        <v>6</v>
      </c>
      <c r="AN16" s="35">
        <v>1</v>
      </c>
      <c r="AO16" s="34">
        <v>7</v>
      </c>
      <c r="AP16" s="34">
        <v>6</v>
      </c>
      <c r="AQ16" s="37">
        <f>AO16/AP16</f>
        <v>1.1666666666666667</v>
      </c>
      <c r="AR16" s="35">
        <v>1</v>
      </c>
      <c r="AS16" s="34">
        <v>18</v>
      </c>
      <c r="AT16" s="34">
        <v>11</v>
      </c>
      <c r="AU16" s="37">
        <f t="shared" si="16"/>
        <v>1.6363636363636365</v>
      </c>
      <c r="AV16" s="35">
        <v>1</v>
      </c>
      <c r="AW16" s="34">
        <v>7</v>
      </c>
      <c r="AX16" s="34">
        <v>86</v>
      </c>
      <c r="AY16" s="36">
        <f t="shared" si="4"/>
        <v>0.08139534883720931</v>
      </c>
      <c r="AZ16" s="35">
        <v>-1</v>
      </c>
      <c r="BA16" s="35"/>
      <c r="BB16" s="39"/>
      <c r="BC16" s="34"/>
      <c r="BD16" s="35"/>
      <c r="BE16" s="35"/>
      <c r="BF16" s="35">
        <v>0</v>
      </c>
      <c r="BG16" s="35"/>
      <c r="BH16" s="35"/>
      <c r="BI16" s="40">
        <v>5</v>
      </c>
      <c r="BJ16" s="41" t="s">
        <v>84</v>
      </c>
      <c r="BK16" s="35">
        <f t="shared" si="5"/>
        <v>1</v>
      </c>
      <c r="BL16" s="34">
        <v>2010.9</v>
      </c>
      <c r="BM16" s="34">
        <v>2768.8</v>
      </c>
      <c r="BN16" s="34">
        <v>3759.7</v>
      </c>
      <c r="BO16" s="34">
        <v>4305.6</v>
      </c>
      <c r="BP16" s="36">
        <f t="shared" si="6"/>
        <v>1.3751019339233965</v>
      </c>
      <c r="BQ16" s="35">
        <v>0.5</v>
      </c>
      <c r="BR16" s="34"/>
      <c r="BS16" s="35">
        <v>0</v>
      </c>
      <c r="BT16" s="34">
        <v>4</v>
      </c>
      <c r="BU16" s="34"/>
      <c r="BV16" s="36">
        <f t="shared" si="7"/>
        <v>1</v>
      </c>
      <c r="BW16" s="35">
        <f t="shared" si="8"/>
        <v>1</v>
      </c>
      <c r="BX16" s="34">
        <v>0</v>
      </c>
      <c r="BY16" s="35">
        <v>0</v>
      </c>
      <c r="BZ16" s="34">
        <v>345.1</v>
      </c>
      <c r="CA16" s="34">
        <v>22698.7</v>
      </c>
      <c r="CB16" s="49">
        <v>3060.4</v>
      </c>
      <c r="CC16" s="49">
        <v>16998.5</v>
      </c>
      <c r="CD16" s="36">
        <f t="shared" si="15"/>
        <v>0.08444547454868129</v>
      </c>
      <c r="CE16" s="35">
        <v>1</v>
      </c>
      <c r="CF16" s="34"/>
      <c r="CG16" s="35">
        <v>0</v>
      </c>
      <c r="CH16" s="42">
        <v>0</v>
      </c>
      <c r="CI16" s="35">
        <v>0</v>
      </c>
      <c r="CJ16" s="42">
        <v>0</v>
      </c>
      <c r="CK16" s="35">
        <v>0</v>
      </c>
      <c r="CL16" s="34">
        <v>0</v>
      </c>
      <c r="CM16" s="35">
        <v>0</v>
      </c>
      <c r="CN16" s="34">
        <v>0</v>
      </c>
      <c r="CO16" s="35">
        <v>0</v>
      </c>
      <c r="CP16" s="34">
        <v>1</v>
      </c>
      <c r="CQ16" s="34">
        <v>0</v>
      </c>
      <c r="CR16" s="34">
        <v>1</v>
      </c>
      <c r="CS16" s="34">
        <v>0</v>
      </c>
      <c r="CT16" s="34">
        <v>0</v>
      </c>
      <c r="CU16" s="34">
        <v>1</v>
      </c>
      <c r="CV16" s="34">
        <v>1</v>
      </c>
      <c r="CW16" s="34">
        <v>0</v>
      </c>
      <c r="CX16" s="34">
        <v>0</v>
      </c>
      <c r="CY16" s="34">
        <v>1</v>
      </c>
      <c r="CZ16" s="34">
        <v>1</v>
      </c>
      <c r="DA16" s="34">
        <v>11</v>
      </c>
      <c r="DB16" s="34">
        <f t="shared" si="9"/>
        <v>6</v>
      </c>
      <c r="DC16" s="35">
        <v>0</v>
      </c>
      <c r="DD16" s="50" t="s">
        <v>158</v>
      </c>
      <c r="DE16" s="34">
        <v>0.5</v>
      </c>
      <c r="DF16" s="50" t="s">
        <v>158</v>
      </c>
      <c r="DG16" s="35">
        <v>0.5</v>
      </c>
      <c r="DH16" s="34"/>
      <c r="DI16" s="43">
        <f t="shared" si="10"/>
        <v>0</v>
      </c>
      <c r="DJ16" s="34"/>
      <c r="DK16" s="43">
        <f t="shared" si="11"/>
        <v>0</v>
      </c>
      <c r="DL16" s="34">
        <v>9995.9</v>
      </c>
      <c r="DM16" s="34">
        <v>8940.9</v>
      </c>
      <c r="DN16" s="36">
        <f t="shared" si="12"/>
        <v>1.1179970696462325</v>
      </c>
      <c r="DO16" s="35">
        <v>-1</v>
      </c>
      <c r="DP16" s="34">
        <v>0</v>
      </c>
      <c r="DQ16" s="35">
        <v>0</v>
      </c>
      <c r="DR16" s="34">
        <v>0</v>
      </c>
      <c r="DS16" s="35">
        <v>0</v>
      </c>
      <c r="DT16" s="34">
        <v>0</v>
      </c>
      <c r="DU16" s="35">
        <v>0</v>
      </c>
      <c r="DV16" s="34">
        <v>0</v>
      </c>
      <c r="DW16" s="35">
        <v>0</v>
      </c>
      <c r="DX16" s="34">
        <v>0</v>
      </c>
      <c r="DY16" s="35">
        <v>0</v>
      </c>
      <c r="DZ16" s="34" t="s">
        <v>159</v>
      </c>
      <c r="EA16" s="35">
        <v>0.5</v>
      </c>
      <c r="EB16" s="34" t="s">
        <v>159</v>
      </c>
      <c r="EC16" s="35">
        <v>0.5</v>
      </c>
      <c r="ED16" s="44">
        <f t="shared" si="13"/>
        <v>10.5</v>
      </c>
      <c r="EE16" s="8"/>
    </row>
    <row r="17" spans="1:135" ht="15.75">
      <c r="A17" s="29">
        <v>3</v>
      </c>
      <c r="B17" s="30" t="s">
        <v>13</v>
      </c>
      <c r="C17" s="31">
        <v>-100.1</v>
      </c>
      <c r="D17" s="31">
        <v>4059.8</v>
      </c>
      <c r="E17" s="32">
        <v>2215</v>
      </c>
      <c r="F17" s="33">
        <f t="shared" si="0"/>
        <v>-0.054260624457935815</v>
      </c>
      <c r="G17" s="34" t="s">
        <v>133</v>
      </c>
      <c r="H17" s="35">
        <v>1</v>
      </c>
      <c r="I17" s="34">
        <v>1314</v>
      </c>
      <c r="J17" s="34">
        <v>1314</v>
      </c>
      <c r="K17" s="36">
        <f t="shared" si="17"/>
        <v>1</v>
      </c>
      <c r="L17" s="34" t="s">
        <v>46</v>
      </c>
      <c r="M17" s="35">
        <v>1</v>
      </c>
      <c r="N17" s="32">
        <v>877.8</v>
      </c>
      <c r="O17" s="32">
        <v>912.2</v>
      </c>
      <c r="P17" s="36">
        <f t="shared" si="1"/>
        <v>0.9622889717167287</v>
      </c>
      <c r="Q17" s="34" t="s">
        <v>46</v>
      </c>
      <c r="R17" s="35">
        <v>1</v>
      </c>
      <c r="S17" s="34">
        <v>1764</v>
      </c>
      <c r="T17" s="34">
        <v>778</v>
      </c>
      <c r="U17" s="34">
        <v>1045.1</v>
      </c>
      <c r="V17" s="34">
        <v>335.1</v>
      </c>
      <c r="W17" s="38">
        <f aca="true" t="shared" si="18" ref="W17:W24">(S17/T17)/(U17/V17)</f>
        <v>0.7270019301728547</v>
      </c>
      <c r="X17" s="35">
        <v>0</v>
      </c>
      <c r="Y17" s="34">
        <v>64</v>
      </c>
      <c r="Z17" s="34">
        <v>40.9</v>
      </c>
      <c r="AA17" s="37">
        <f t="shared" si="2"/>
        <v>1.56479217603912</v>
      </c>
      <c r="AB17" s="47">
        <v>-2</v>
      </c>
      <c r="AC17" s="35"/>
      <c r="AD17" s="35">
        <v>0</v>
      </c>
      <c r="AE17" s="34">
        <v>1844.8</v>
      </c>
      <c r="AF17" s="34">
        <v>1169.9</v>
      </c>
      <c r="AG17" s="37">
        <f t="shared" si="3"/>
        <v>1.5768869134114025</v>
      </c>
      <c r="AH17" s="35">
        <v>-1</v>
      </c>
      <c r="AI17" s="34">
        <v>3.1</v>
      </c>
      <c r="AJ17" s="34">
        <v>0</v>
      </c>
      <c r="AK17" s="37" t="s">
        <v>150</v>
      </c>
      <c r="AL17" s="35">
        <v>3</v>
      </c>
      <c r="AM17" s="34"/>
      <c r="AN17" s="35">
        <v>0</v>
      </c>
      <c r="AO17" s="34"/>
      <c r="AP17" s="34"/>
      <c r="AQ17" s="37"/>
      <c r="AR17" s="35">
        <v>0</v>
      </c>
      <c r="AS17" s="34"/>
      <c r="AT17" s="34"/>
      <c r="AU17" s="37"/>
      <c r="AV17" s="35">
        <v>0</v>
      </c>
      <c r="AW17" s="34"/>
      <c r="AX17" s="34">
        <v>6</v>
      </c>
      <c r="AY17" s="36"/>
      <c r="AZ17" s="35">
        <v>-1</v>
      </c>
      <c r="BA17" s="35"/>
      <c r="BB17" s="39"/>
      <c r="BC17" s="34"/>
      <c r="BD17" s="35"/>
      <c r="BE17" s="35"/>
      <c r="BF17" s="35">
        <v>0</v>
      </c>
      <c r="BG17" s="35"/>
      <c r="BH17" s="35"/>
      <c r="BI17" s="40">
        <v>5</v>
      </c>
      <c r="BJ17" s="41" t="s">
        <v>84</v>
      </c>
      <c r="BK17" s="35">
        <f t="shared" si="5"/>
        <v>1</v>
      </c>
      <c r="BL17" s="34">
        <v>466.1</v>
      </c>
      <c r="BM17" s="34">
        <v>392.3</v>
      </c>
      <c r="BN17" s="34">
        <v>676.8</v>
      </c>
      <c r="BO17" s="34">
        <v>1248</v>
      </c>
      <c r="BP17" s="36">
        <f t="shared" si="6"/>
        <v>2.217063811644322</v>
      </c>
      <c r="BQ17" s="35">
        <v>0</v>
      </c>
      <c r="BR17" s="34"/>
      <c r="BS17" s="35">
        <v>0</v>
      </c>
      <c r="BT17" s="34">
        <v>4</v>
      </c>
      <c r="BU17" s="34"/>
      <c r="BV17" s="36">
        <f t="shared" si="7"/>
        <v>1</v>
      </c>
      <c r="BW17" s="35">
        <f t="shared" si="8"/>
        <v>1</v>
      </c>
      <c r="BX17" s="34">
        <v>0</v>
      </c>
      <c r="BY17" s="35">
        <v>0</v>
      </c>
      <c r="BZ17" s="34">
        <v>37.4</v>
      </c>
      <c r="CA17" s="34">
        <v>3003.3</v>
      </c>
      <c r="CB17" s="49">
        <v>0</v>
      </c>
      <c r="CC17" s="49">
        <v>2911.5</v>
      </c>
      <c r="CD17" s="36">
        <v>0</v>
      </c>
      <c r="CE17" s="35">
        <v>1</v>
      </c>
      <c r="CF17" s="34"/>
      <c r="CG17" s="35">
        <v>0</v>
      </c>
      <c r="CH17" s="42">
        <v>0</v>
      </c>
      <c r="CI17" s="35">
        <v>0</v>
      </c>
      <c r="CJ17" s="42">
        <v>0</v>
      </c>
      <c r="CK17" s="35">
        <v>0</v>
      </c>
      <c r="CL17" s="34">
        <v>0</v>
      </c>
      <c r="CM17" s="35">
        <v>0</v>
      </c>
      <c r="CN17" s="34">
        <v>0</v>
      </c>
      <c r="CO17" s="35">
        <v>0</v>
      </c>
      <c r="CP17" s="35">
        <v>1</v>
      </c>
      <c r="CQ17" s="35">
        <v>1</v>
      </c>
      <c r="CR17" s="35">
        <v>1</v>
      </c>
      <c r="CS17" s="35">
        <v>1</v>
      </c>
      <c r="CT17" s="35">
        <v>1</v>
      </c>
      <c r="CU17" s="35">
        <v>1</v>
      </c>
      <c r="CV17" s="35">
        <v>1</v>
      </c>
      <c r="CW17" s="35">
        <v>1</v>
      </c>
      <c r="CX17" s="35">
        <v>1</v>
      </c>
      <c r="CY17" s="35">
        <v>1</v>
      </c>
      <c r="CZ17" s="35">
        <v>1</v>
      </c>
      <c r="DA17" s="34">
        <v>11</v>
      </c>
      <c r="DB17" s="34">
        <f t="shared" si="9"/>
        <v>11</v>
      </c>
      <c r="DC17" s="35">
        <v>1</v>
      </c>
      <c r="DD17" s="50" t="s">
        <v>158</v>
      </c>
      <c r="DE17" s="35">
        <v>0.5</v>
      </c>
      <c r="DF17" s="50" t="s">
        <v>158</v>
      </c>
      <c r="DG17" s="35">
        <v>0.5</v>
      </c>
      <c r="DH17" s="34"/>
      <c r="DI17" s="43">
        <f t="shared" si="10"/>
        <v>0</v>
      </c>
      <c r="DJ17" s="34"/>
      <c r="DK17" s="43">
        <f t="shared" si="11"/>
        <v>0</v>
      </c>
      <c r="DL17" s="34">
        <v>865.2</v>
      </c>
      <c r="DM17" s="34">
        <v>700.2</v>
      </c>
      <c r="DN17" s="36">
        <f t="shared" si="12"/>
        <v>1.2356469580119966</v>
      </c>
      <c r="DO17" s="35">
        <v>0</v>
      </c>
      <c r="DP17" s="34" t="s">
        <v>159</v>
      </c>
      <c r="DQ17" s="35">
        <v>0.5</v>
      </c>
      <c r="DR17" s="34" t="s">
        <v>159</v>
      </c>
      <c r="DS17" s="35">
        <v>0.5</v>
      </c>
      <c r="DT17" s="34" t="s">
        <v>159</v>
      </c>
      <c r="DU17" s="35">
        <v>0.5</v>
      </c>
      <c r="DV17" s="34" t="s">
        <v>159</v>
      </c>
      <c r="DW17" s="35">
        <v>0.5</v>
      </c>
      <c r="DX17" s="34" t="s">
        <v>159</v>
      </c>
      <c r="DY17" s="35">
        <v>0.5</v>
      </c>
      <c r="DZ17" s="34" t="s">
        <v>159</v>
      </c>
      <c r="EA17" s="35">
        <v>0.5</v>
      </c>
      <c r="EB17" s="34" t="s">
        <v>159</v>
      </c>
      <c r="EC17" s="35">
        <v>0.5</v>
      </c>
      <c r="ED17" s="44">
        <f t="shared" si="13"/>
        <v>10.5</v>
      </c>
      <c r="EE17" s="8"/>
    </row>
    <row r="18" spans="1:135" ht="15.75">
      <c r="A18" s="29">
        <v>9</v>
      </c>
      <c r="B18" s="30" t="s">
        <v>19</v>
      </c>
      <c r="C18" s="31">
        <v>308.4</v>
      </c>
      <c r="D18" s="31">
        <v>2092.3</v>
      </c>
      <c r="E18" s="32">
        <v>669</v>
      </c>
      <c r="F18" s="33">
        <f t="shared" si="0"/>
        <v>0.2166795475303871</v>
      </c>
      <c r="G18" s="34" t="s">
        <v>133</v>
      </c>
      <c r="H18" s="35">
        <v>0</v>
      </c>
      <c r="I18" s="34">
        <v>1230</v>
      </c>
      <c r="J18" s="34">
        <v>1230</v>
      </c>
      <c r="K18" s="36">
        <f t="shared" si="17"/>
        <v>1</v>
      </c>
      <c r="L18" s="34" t="s">
        <v>46</v>
      </c>
      <c r="M18" s="35">
        <v>1</v>
      </c>
      <c r="N18" s="32">
        <v>619.5</v>
      </c>
      <c r="O18" s="32">
        <v>687.9</v>
      </c>
      <c r="P18" s="36">
        <f t="shared" si="1"/>
        <v>0.9005669428696031</v>
      </c>
      <c r="Q18" s="34" t="s">
        <v>46</v>
      </c>
      <c r="R18" s="35">
        <v>1</v>
      </c>
      <c r="S18" s="34">
        <v>1378.1</v>
      </c>
      <c r="T18" s="34">
        <v>326.3</v>
      </c>
      <c r="U18" s="34">
        <v>1547.4</v>
      </c>
      <c r="V18" s="34">
        <v>163.9</v>
      </c>
      <c r="W18" s="38">
        <f t="shared" si="18"/>
        <v>0.4473423552585771</v>
      </c>
      <c r="X18" s="35">
        <v>0</v>
      </c>
      <c r="Y18" s="34">
        <v>60.6</v>
      </c>
      <c r="Z18" s="34">
        <v>41.9</v>
      </c>
      <c r="AA18" s="37">
        <f t="shared" si="2"/>
        <v>1.4463007159904535</v>
      </c>
      <c r="AB18" s="47">
        <v>-1</v>
      </c>
      <c r="AC18" s="35"/>
      <c r="AD18" s="35">
        <v>0</v>
      </c>
      <c r="AE18" s="34">
        <v>1423.3</v>
      </c>
      <c r="AF18" s="34">
        <v>1081.4</v>
      </c>
      <c r="AG18" s="37">
        <f t="shared" si="3"/>
        <v>1.3161642315516922</v>
      </c>
      <c r="AH18" s="35">
        <v>-1</v>
      </c>
      <c r="AI18" s="34">
        <v>35.4</v>
      </c>
      <c r="AJ18" s="34">
        <v>45.1</v>
      </c>
      <c r="AK18" s="37">
        <f aca="true" t="shared" si="19" ref="AK18:AK24">AI18/AJ18</f>
        <v>0.7849223946784922</v>
      </c>
      <c r="AL18" s="35">
        <v>0</v>
      </c>
      <c r="AM18" s="34">
        <v>1</v>
      </c>
      <c r="AN18" s="35">
        <v>1</v>
      </c>
      <c r="AO18" s="34">
        <v>1</v>
      </c>
      <c r="AP18" s="34">
        <v>1</v>
      </c>
      <c r="AQ18" s="37">
        <f>AO18/AP18</f>
        <v>1</v>
      </c>
      <c r="AR18" s="35">
        <v>0</v>
      </c>
      <c r="AS18" s="34">
        <v>13</v>
      </c>
      <c r="AT18" s="34">
        <v>6</v>
      </c>
      <c r="AU18" s="37">
        <f aca="true" t="shared" si="20" ref="AU18:AU24">AS18/AT18</f>
        <v>2.1666666666666665</v>
      </c>
      <c r="AV18" s="35">
        <v>2</v>
      </c>
      <c r="AW18" s="34">
        <v>91</v>
      </c>
      <c r="AX18" s="34">
        <v>99</v>
      </c>
      <c r="AY18" s="36">
        <f aca="true" t="shared" si="21" ref="AY18:AY24">AW18/AX18</f>
        <v>0.9191919191919192</v>
      </c>
      <c r="AZ18" s="35">
        <v>-1</v>
      </c>
      <c r="BA18" s="35"/>
      <c r="BB18" s="39"/>
      <c r="BC18" s="34">
        <v>1</v>
      </c>
      <c r="BD18" s="35">
        <v>1</v>
      </c>
      <c r="BE18" s="35"/>
      <c r="BF18" s="35">
        <v>0</v>
      </c>
      <c r="BG18" s="35"/>
      <c r="BH18" s="35"/>
      <c r="BI18" s="46">
        <v>5</v>
      </c>
      <c r="BJ18" s="41" t="s">
        <v>84</v>
      </c>
      <c r="BK18" s="35">
        <f t="shared" si="5"/>
        <v>1</v>
      </c>
      <c r="BL18" s="34">
        <v>421.2</v>
      </c>
      <c r="BM18" s="34">
        <v>540.7</v>
      </c>
      <c r="BN18" s="34">
        <v>629.7</v>
      </c>
      <c r="BO18" s="34">
        <v>741.2</v>
      </c>
      <c r="BP18" s="36">
        <f t="shared" si="6"/>
        <v>1.270076995133542</v>
      </c>
      <c r="BQ18" s="35">
        <v>1</v>
      </c>
      <c r="BR18" s="34"/>
      <c r="BS18" s="35">
        <v>0</v>
      </c>
      <c r="BT18" s="34">
        <v>4</v>
      </c>
      <c r="BU18" s="34"/>
      <c r="BV18" s="36">
        <f t="shared" si="7"/>
        <v>1</v>
      </c>
      <c r="BW18" s="35">
        <f t="shared" si="8"/>
        <v>1</v>
      </c>
      <c r="BX18" s="34">
        <v>0</v>
      </c>
      <c r="BY18" s="35">
        <v>0</v>
      </c>
      <c r="BZ18" s="34">
        <v>22.3</v>
      </c>
      <c r="CA18" s="34">
        <v>2408.8</v>
      </c>
      <c r="CB18" s="49">
        <v>17.2</v>
      </c>
      <c r="CC18" s="49">
        <v>4295.5</v>
      </c>
      <c r="CD18" s="36">
        <f aca="true" t="shared" si="22" ref="CD18:CD24">(BZ18/CA18)/(CB18/CC18)</f>
        <v>2.3120083434384</v>
      </c>
      <c r="CE18" s="35">
        <v>0</v>
      </c>
      <c r="CF18" s="34"/>
      <c r="CG18" s="35">
        <v>0</v>
      </c>
      <c r="CH18" s="42">
        <v>0</v>
      </c>
      <c r="CI18" s="35">
        <v>0</v>
      </c>
      <c r="CJ18" s="42">
        <v>0</v>
      </c>
      <c r="CK18" s="35">
        <v>0</v>
      </c>
      <c r="CL18" s="34">
        <v>0</v>
      </c>
      <c r="CM18" s="35">
        <v>0</v>
      </c>
      <c r="CN18" s="34">
        <v>0</v>
      </c>
      <c r="CO18" s="35">
        <v>0</v>
      </c>
      <c r="CP18" s="34">
        <v>1</v>
      </c>
      <c r="CQ18" s="34">
        <v>1</v>
      </c>
      <c r="CR18" s="34">
        <v>1</v>
      </c>
      <c r="CS18" s="34">
        <v>1</v>
      </c>
      <c r="CT18" s="34">
        <v>1</v>
      </c>
      <c r="CU18" s="34">
        <v>1</v>
      </c>
      <c r="CV18" s="34">
        <v>1</v>
      </c>
      <c r="CW18" s="34">
        <v>1</v>
      </c>
      <c r="CX18" s="34">
        <v>0</v>
      </c>
      <c r="CY18" s="34">
        <v>0</v>
      </c>
      <c r="CZ18" s="34">
        <v>1</v>
      </c>
      <c r="DA18" s="34">
        <v>11</v>
      </c>
      <c r="DB18" s="34">
        <f t="shared" si="9"/>
        <v>9</v>
      </c>
      <c r="DC18" s="35">
        <v>0</v>
      </c>
      <c r="DD18" s="50" t="s">
        <v>158</v>
      </c>
      <c r="DE18" s="35">
        <v>0.5</v>
      </c>
      <c r="DF18" s="50" t="s">
        <v>158</v>
      </c>
      <c r="DG18" s="35">
        <v>0.5</v>
      </c>
      <c r="DH18" s="34"/>
      <c r="DI18" s="43">
        <f t="shared" si="10"/>
        <v>0</v>
      </c>
      <c r="DJ18" s="34"/>
      <c r="DK18" s="43">
        <f t="shared" si="11"/>
        <v>0</v>
      </c>
      <c r="DL18" s="34">
        <v>1278.2</v>
      </c>
      <c r="DM18" s="34">
        <v>942.1</v>
      </c>
      <c r="DN18" s="36">
        <f t="shared" si="12"/>
        <v>1.3567561829954358</v>
      </c>
      <c r="DO18" s="35">
        <v>0</v>
      </c>
      <c r="DP18" s="34" t="s">
        <v>159</v>
      </c>
      <c r="DQ18" s="35">
        <v>0.5</v>
      </c>
      <c r="DR18" s="34" t="s">
        <v>159</v>
      </c>
      <c r="DS18" s="35">
        <v>0.5</v>
      </c>
      <c r="DT18" s="34" t="s">
        <v>159</v>
      </c>
      <c r="DU18" s="35">
        <v>0.5</v>
      </c>
      <c r="DV18" s="34" t="s">
        <v>159</v>
      </c>
      <c r="DW18" s="35">
        <v>0.5</v>
      </c>
      <c r="DX18" s="34" t="s">
        <v>159</v>
      </c>
      <c r="DY18" s="35">
        <v>0.5</v>
      </c>
      <c r="DZ18" s="34" t="s">
        <v>159</v>
      </c>
      <c r="EA18" s="35">
        <v>0.5</v>
      </c>
      <c r="EB18" s="34">
        <v>0</v>
      </c>
      <c r="EC18" s="35">
        <v>0</v>
      </c>
      <c r="ED18" s="44">
        <f t="shared" si="13"/>
        <v>10</v>
      </c>
      <c r="EE18" s="8"/>
    </row>
    <row r="19" spans="1:135" ht="15.75">
      <c r="A19" s="29">
        <v>13</v>
      </c>
      <c r="B19" s="30" t="s">
        <v>23</v>
      </c>
      <c r="C19" s="31">
        <v>40.9</v>
      </c>
      <c r="D19" s="31">
        <v>1564.2</v>
      </c>
      <c r="E19" s="32">
        <v>993.8</v>
      </c>
      <c r="F19" s="33">
        <f t="shared" si="0"/>
        <v>0.07170406732117811</v>
      </c>
      <c r="G19" s="34" t="s">
        <v>133</v>
      </c>
      <c r="H19" s="35">
        <v>1</v>
      </c>
      <c r="I19" s="34">
        <v>1038.4</v>
      </c>
      <c r="J19" s="34">
        <v>1240</v>
      </c>
      <c r="K19" s="36">
        <f t="shared" si="17"/>
        <v>0.8374193548387098</v>
      </c>
      <c r="L19" s="34" t="s">
        <v>46</v>
      </c>
      <c r="M19" s="35">
        <v>1</v>
      </c>
      <c r="N19" s="32">
        <v>707.3</v>
      </c>
      <c r="O19" s="32">
        <v>751.7</v>
      </c>
      <c r="P19" s="36">
        <f t="shared" si="1"/>
        <v>0.9409338831980842</v>
      </c>
      <c r="Q19" s="34" t="s">
        <v>46</v>
      </c>
      <c r="R19" s="35">
        <v>1</v>
      </c>
      <c r="S19" s="34">
        <v>545.5</v>
      </c>
      <c r="T19" s="34">
        <v>416.4</v>
      </c>
      <c r="U19" s="34">
        <v>501.7</v>
      </c>
      <c r="V19" s="34">
        <v>191</v>
      </c>
      <c r="W19" s="38">
        <f t="shared" si="18"/>
        <v>0.49873896571062803</v>
      </c>
      <c r="X19" s="35">
        <v>0</v>
      </c>
      <c r="Y19" s="34">
        <v>122.3</v>
      </c>
      <c r="Z19" s="34">
        <v>37</v>
      </c>
      <c r="AA19" s="37">
        <f t="shared" si="2"/>
        <v>3.305405405405405</v>
      </c>
      <c r="AB19" s="47">
        <v>-2</v>
      </c>
      <c r="AC19" s="35"/>
      <c r="AD19" s="35">
        <v>0</v>
      </c>
      <c r="AE19" s="34">
        <v>570.4</v>
      </c>
      <c r="AF19" s="34">
        <v>528.9</v>
      </c>
      <c r="AG19" s="37">
        <f t="shared" si="3"/>
        <v>1.0784647381357535</v>
      </c>
      <c r="AH19" s="35">
        <v>0</v>
      </c>
      <c r="AI19" s="34">
        <v>12.5</v>
      </c>
      <c r="AJ19" s="34">
        <v>4.1</v>
      </c>
      <c r="AK19" s="37">
        <f t="shared" si="19"/>
        <v>3.048780487804878</v>
      </c>
      <c r="AL19" s="35">
        <v>3</v>
      </c>
      <c r="AM19" s="34">
        <v>3</v>
      </c>
      <c r="AN19" s="35">
        <v>1</v>
      </c>
      <c r="AO19" s="34">
        <v>2</v>
      </c>
      <c r="AP19" s="34">
        <v>3</v>
      </c>
      <c r="AQ19" s="37">
        <f>AO19/AP19</f>
        <v>0.6666666666666666</v>
      </c>
      <c r="AR19" s="35">
        <v>0</v>
      </c>
      <c r="AS19" s="34">
        <v>9</v>
      </c>
      <c r="AT19" s="34">
        <v>9</v>
      </c>
      <c r="AU19" s="37">
        <f t="shared" si="20"/>
        <v>1</v>
      </c>
      <c r="AV19" s="35">
        <v>-1</v>
      </c>
      <c r="AW19" s="34">
        <v>110</v>
      </c>
      <c r="AX19" s="34">
        <v>117</v>
      </c>
      <c r="AY19" s="36">
        <f t="shared" si="21"/>
        <v>0.9401709401709402</v>
      </c>
      <c r="AZ19" s="35">
        <v>-1</v>
      </c>
      <c r="BA19" s="35"/>
      <c r="BB19" s="39"/>
      <c r="BC19" s="34"/>
      <c r="BD19" s="35"/>
      <c r="BE19" s="35"/>
      <c r="BF19" s="35">
        <v>0</v>
      </c>
      <c r="BG19" s="35"/>
      <c r="BH19" s="35"/>
      <c r="BI19" s="40">
        <v>4</v>
      </c>
      <c r="BJ19" s="41" t="s">
        <v>84</v>
      </c>
      <c r="BK19" s="35">
        <f t="shared" si="5"/>
        <v>1</v>
      </c>
      <c r="BL19" s="34">
        <v>381.8</v>
      </c>
      <c r="BM19" s="34">
        <v>365.2</v>
      </c>
      <c r="BN19" s="34">
        <v>366</v>
      </c>
      <c r="BO19" s="34">
        <v>440.2</v>
      </c>
      <c r="BP19" s="36">
        <f t="shared" si="6"/>
        <v>1.0786571918647387</v>
      </c>
      <c r="BQ19" s="35">
        <v>1</v>
      </c>
      <c r="BR19" s="34"/>
      <c r="BS19" s="35">
        <v>0</v>
      </c>
      <c r="BT19" s="34">
        <v>4</v>
      </c>
      <c r="BU19" s="34"/>
      <c r="BV19" s="36">
        <f t="shared" si="7"/>
        <v>1</v>
      </c>
      <c r="BW19" s="35">
        <f t="shared" si="8"/>
        <v>1</v>
      </c>
      <c r="BX19" s="34">
        <v>0</v>
      </c>
      <c r="BY19" s="35">
        <v>0</v>
      </c>
      <c r="BZ19" s="34">
        <v>2.1</v>
      </c>
      <c r="CA19" s="34">
        <v>1605.1</v>
      </c>
      <c r="CB19" s="49">
        <v>6.3</v>
      </c>
      <c r="CC19" s="49">
        <v>1649.4</v>
      </c>
      <c r="CD19" s="36">
        <f t="shared" si="22"/>
        <v>0.34253317550308393</v>
      </c>
      <c r="CE19" s="35">
        <v>1</v>
      </c>
      <c r="CF19" s="34"/>
      <c r="CG19" s="35">
        <v>0</v>
      </c>
      <c r="CH19" s="42">
        <v>0</v>
      </c>
      <c r="CI19" s="35">
        <v>0</v>
      </c>
      <c r="CJ19" s="42">
        <v>0</v>
      </c>
      <c r="CK19" s="35">
        <v>0</v>
      </c>
      <c r="CL19" s="34">
        <v>0</v>
      </c>
      <c r="CM19" s="35">
        <v>0</v>
      </c>
      <c r="CN19" s="34">
        <v>0</v>
      </c>
      <c r="CO19" s="35">
        <v>0</v>
      </c>
      <c r="CP19" s="34">
        <v>0</v>
      </c>
      <c r="CQ19" s="34">
        <v>1</v>
      </c>
      <c r="CR19" s="34">
        <v>1</v>
      </c>
      <c r="CS19" s="34">
        <v>1</v>
      </c>
      <c r="CT19" s="34">
        <v>1</v>
      </c>
      <c r="CU19" s="34">
        <v>1</v>
      </c>
      <c r="CV19" s="34">
        <v>1</v>
      </c>
      <c r="CW19" s="34">
        <v>1</v>
      </c>
      <c r="CX19" s="34">
        <v>1</v>
      </c>
      <c r="CY19" s="34">
        <v>1</v>
      </c>
      <c r="CZ19" s="34">
        <v>1</v>
      </c>
      <c r="DA19" s="34">
        <v>11</v>
      </c>
      <c r="DB19" s="34">
        <f t="shared" si="9"/>
        <v>10</v>
      </c>
      <c r="DC19" s="35">
        <v>0</v>
      </c>
      <c r="DD19" s="50" t="s">
        <v>158</v>
      </c>
      <c r="DE19" s="35">
        <v>0.5</v>
      </c>
      <c r="DF19" s="50" t="s">
        <v>158</v>
      </c>
      <c r="DG19" s="35">
        <v>0.5</v>
      </c>
      <c r="DH19" s="34"/>
      <c r="DI19" s="43">
        <f t="shared" si="10"/>
        <v>0</v>
      </c>
      <c r="DJ19" s="34"/>
      <c r="DK19" s="43">
        <f t="shared" si="11"/>
        <v>0</v>
      </c>
      <c r="DL19" s="34">
        <v>513.4</v>
      </c>
      <c r="DM19" s="34">
        <v>494.2</v>
      </c>
      <c r="DN19" s="36">
        <f t="shared" si="12"/>
        <v>1.0388506677458518</v>
      </c>
      <c r="DO19" s="35">
        <v>-1</v>
      </c>
      <c r="DP19" s="34" t="s">
        <v>159</v>
      </c>
      <c r="DQ19" s="35">
        <v>0.5</v>
      </c>
      <c r="DR19" s="34" t="s">
        <v>159</v>
      </c>
      <c r="DS19" s="35">
        <v>0.5</v>
      </c>
      <c r="DT19" s="34" t="s">
        <v>159</v>
      </c>
      <c r="DU19" s="35">
        <v>0.5</v>
      </c>
      <c r="DV19" s="34" t="s">
        <v>159</v>
      </c>
      <c r="DW19" s="35">
        <v>0.5</v>
      </c>
      <c r="DX19" s="34" t="s">
        <v>159</v>
      </c>
      <c r="DY19" s="35">
        <v>0.5</v>
      </c>
      <c r="DZ19" s="34">
        <v>0</v>
      </c>
      <c r="EA19" s="35">
        <v>0</v>
      </c>
      <c r="EB19" s="34">
        <v>0</v>
      </c>
      <c r="EC19" s="35">
        <v>0</v>
      </c>
      <c r="ED19" s="44">
        <f t="shared" si="13"/>
        <v>9.5</v>
      </c>
      <c r="EE19" s="8"/>
    </row>
    <row r="20" spans="1:135" ht="15.75">
      <c r="A20" s="29">
        <v>15</v>
      </c>
      <c r="B20" s="30" t="s">
        <v>25</v>
      </c>
      <c r="C20" s="31">
        <v>-124.7</v>
      </c>
      <c r="D20" s="31">
        <v>1489.8</v>
      </c>
      <c r="E20" s="32">
        <v>1317.6</v>
      </c>
      <c r="F20" s="33">
        <f t="shared" si="0"/>
        <v>-0.7241579558652728</v>
      </c>
      <c r="G20" s="34" t="s">
        <v>134</v>
      </c>
      <c r="H20" s="35">
        <v>1</v>
      </c>
      <c r="I20" s="34">
        <v>949</v>
      </c>
      <c r="J20" s="34">
        <v>968</v>
      </c>
      <c r="K20" s="36">
        <f t="shared" si="17"/>
        <v>0.9803719008264463</v>
      </c>
      <c r="L20" s="34" t="s">
        <v>46</v>
      </c>
      <c r="M20" s="35">
        <v>1</v>
      </c>
      <c r="N20" s="32">
        <v>570.2</v>
      </c>
      <c r="O20" s="32">
        <v>571.6</v>
      </c>
      <c r="P20" s="36">
        <f t="shared" si="1"/>
        <v>0.9975507347795661</v>
      </c>
      <c r="Q20" s="34" t="s">
        <v>46</v>
      </c>
      <c r="R20" s="35">
        <v>1</v>
      </c>
      <c r="S20" s="34">
        <v>167.1</v>
      </c>
      <c r="T20" s="34">
        <v>450.8</v>
      </c>
      <c r="U20" s="34">
        <v>228.6</v>
      </c>
      <c r="V20" s="34">
        <v>194.1</v>
      </c>
      <c r="W20" s="38">
        <f t="shared" si="18"/>
        <v>0.3147326886934164</v>
      </c>
      <c r="X20" s="35">
        <v>0</v>
      </c>
      <c r="Y20" s="34">
        <v>15.4</v>
      </c>
      <c r="Z20" s="34">
        <v>13.5</v>
      </c>
      <c r="AA20" s="37">
        <f t="shared" si="2"/>
        <v>1.1407407407407408</v>
      </c>
      <c r="AB20" s="47">
        <v>-1</v>
      </c>
      <c r="AC20" s="35"/>
      <c r="AD20" s="35">
        <v>0</v>
      </c>
      <c r="AE20" s="34">
        <v>172.2</v>
      </c>
      <c r="AF20" s="34">
        <v>225</v>
      </c>
      <c r="AG20" s="37">
        <f t="shared" si="3"/>
        <v>0.7653333333333333</v>
      </c>
      <c r="AH20" s="35">
        <v>-1</v>
      </c>
      <c r="AI20" s="34">
        <v>1</v>
      </c>
      <c r="AJ20" s="34">
        <v>0.2</v>
      </c>
      <c r="AK20" s="37">
        <f t="shared" si="19"/>
        <v>5</v>
      </c>
      <c r="AL20" s="35">
        <v>3</v>
      </c>
      <c r="AM20" s="34"/>
      <c r="AN20" s="35">
        <v>0</v>
      </c>
      <c r="AO20" s="34"/>
      <c r="AP20" s="34"/>
      <c r="AQ20" s="37"/>
      <c r="AR20" s="35">
        <v>0</v>
      </c>
      <c r="AS20" s="34">
        <v>2</v>
      </c>
      <c r="AT20" s="34">
        <v>2</v>
      </c>
      <c r="AU20" s="37">
        <f t="shared" si="20"/>
        <v>1</v>
      </c>
      <c r="AV20" s="35">
        <v>-1</v>
      </c>
      <c r="AW20" s="34">
        <v>41</v>
      </c>
      <c r="AX20" s="34">
        <v>44</v>
      </c>
      <c r="AY20" s="36">
        <f t="shared" si="21"/>
        <v>0.9318181818181818</v>
      </c>
      <c r="AZ20" s="35">
        <v>-1</v>
      </c>
      <c r="BA20" s="35"/>
      <c r="BB20" s="39"/>
      <c r="BC20" s="34"/>
      <c r="BD20" s="35"/>
      <c r="BE20" s="35"/>
      <c r="BF20" s="35">
        <v>0</v>
      </c>
      <c r="BG20" s="35"/>
      <c r="BH20" s="35"/>
      <c r="BI20" s="40">
        <v>4</v>
      </c>
      <c r="BJ20" s="41" t="s">
        <v>84</v>
      </c>
      <c r="BK20" s="35">
        <f t="shared" si="5"/>
        <v>1</v>
      </c>
      <c r="BL20" s="34">
        <v>236.3</v>
      </c>
      <c r="BM20" s="34">
        <v>344.6</v>
      </c>
      <c r="BN20" s="34">
        <v>262.1</v>
      </c>
      <c r="BO20" s="34">
        <v>403.2</v>
      </c>
      <c r="BP20" s="36">
        <f t="shared" si="6"/>
        <v>1.3044322225816884</v>
      </c>
      <c r="BQ20" s="35">
        <v>1</v>
      </c>
      <c r="BR20" s="34" t="s">
        <v>137</v>
      </c>
      <c r="BS20" s="35">
        <v>2</v>
      </c>
      <c r="BT20" s="34">
        <v>6</v>
      </c>
      <c r="BU20" s="34"/>
      <c r="BV20" s="36">
        <f t="shared" si="7"/>
        <v>1.5</v>
      </c>
      <c r="BW20" s="35">
        <f t="shared" si="8"/>
        <v>1</v>
      </c>
      <c r="BX20" s="34">
        <v>0</v>
      </c>
      <c r="BY20" s="35">
        <v>0</v>
      </c>
      <c r="BZ20" s="34">
        <v>0</v>
      </c>
      <c r="CA20" s="34">
        <v>1507.6</v>
      </c>
      <c r="CB20" s="49">
        <v>0.5</v>
      </c>
      <c r="CC20" s="49">
        <v>1043.2</v>
      </c>
      <c r="CD20" s="36">
        <f t="shared" si="22"/>
        <v>0</v>
      </c>
      <c r="CE20" s="35">
        <v>1</v>
      </c>
      <c r="CF20" s="34"/>
      <c r="CG20" s="35">
        <v>0</v>
      </c>
      <c r="CH20" s="42">
        <v>0</v>
      </c>
      <c r="CI20" s="35">
        <v>0</v>
      </c>
      <c r="CJ20" s="42">
        <v>0</v>
      </c>
      <c r="CK20" s="35">
        <v>0</v>
      </c>
      <c r="CL20" s="34">
        <v>0</v>
      </c>
      <c r="CM20" s="35">
        <v>0</v>
      </c>
      <c r="CN20" s="34">
        <v>0</v>
      </c>
      <c r="CO20" s="35">
        <v>0</v>
      </c>
      <c r="CP20" s="34">
        <v>0</v>
      </c>
      <c r="CQ20" s="34">
        <v>1</v>
      </c>
      <c r="CR20" s="34">
        <v>1</v>
      </c>
      <c r="CS20" s="34">
        <v>1</v>
      </c>
      <c r="CT20" s="34">
        <v>1</v>
      </c>
      <c r="CU20" s="34">
        <v>1</v>
      </c>
      <c r="CV20" s="34">
        <v>1</v>
      </c>
      <c r="CW20" s="34">
        <v>0</v>
      </c>
      <c r="CX20" s="34">
        <v>1</v>
      </c>
      <c r="CY20" s="34">
        <v>0</v>
      </c>
      <c r="CZ20" s="34">
        <v>1</v>
      </c>
      <c r="DA20" s="34">
        <v>11</v>
      </c>
      <c r="DB20" s="34">
        <f t="shared" si="9"/>
        <v>8</v>
      </c>
      <c r="DC20" s="35">
        <v>0</v>
      </c>
      <c r="DD20" s="50" t="s">
        <v>158</v>
      </c>
      <c r="DE20" s="35">
        <v>0.5</v>
      </c>
      <c r="DF20" s="50" t="s">
        <v>158</v>
      </c>
      <c r="DG20" s="35">
        <v>0.5</v>
      </c>
      <c r="DH20" s="34">
        <v>145.64</v>
      </c>
      <c r="DI20" s="43">
        <f t="shared" si="10"/>
        <v>-1</v>
      </c>
      <c r="DJ20" s="34">
        <v>1</v>
      </c>
      <c r="DK20" s="43">
        <f t="shared" si="11"/>
        <v>-1</v>
      </c>
      <c r="DL20" s="34">
        <v>150.1</v>
      </c>
      <c r="DM20" s="34">
        <v>153.3</v>
      </c>
      <c r="DN20" s="36">
        <f t="shared" si="12"/>
        <v>0.979125896934116</v>
      </c>
      <c r="DO20" s="35">
        <v>-1</v>
      </c>
      <c r="DP20" s="34" t="s">
        <v>159</v>
      </c>
      <c r="DQ20" s="35">
        <v>0.5</v>
      </c>
      <c r="DR20" s="34" t="s">
        <v>159</v>
      </c>
      <c r="DS20" s="35">
        <v>0.5</v>
      </c>
      <c r="DT20" s="34" t="s">
        <v>159</v>
      </c>
      <c r="DU20" s="35">
        <v>0.5</v>
      </c>
      <c r="DV20" s="34" t="s">
        <v>159</v>
      </c>
      <c r="DW20" s="35">
        <v>0.5</v>
      </c>
      <c r="DX20" s="34" t="s">
        <v>159</v>
      </c>
      <c r="DY20" s="35">
        <v>0.5</v>
      </c>
      <c r="DZ20" s="34" t="s">
        <v>159</v>
      </c>
      <c r="EA20" s="35">
        <v>0.5</v>
      </c>
      <c r="EB20" s="34" t="s">
        <v>159</v>
      </c>
      <c r="EC20" s="35">
        <v>0.5</v>
      </c>
      <c r="ED20" s="44">
        <f t="shared" si="13"/>
        <v>9.5</v>
      </c>
      <c r="EE20" s="8"/>
    </row>
    <row r="21" spans="1:135" ht="15.75">
      <c r="A21" s="29">
        <v>18</v>
      </c>
      <c r="B21" s="30" t="s">
        <v>28</v>
      </c>
      <c r="C21" s="31">
        <v>-61.8</v>
      </c>
      <c r="D21" s="31">
        <v>2020.6</v>
      </c>
      <c r="E21" s="32">
        <v>162.3</v>
      </c>
      <c r="F21" s="33">
        <f t="shared" si="0"/>
        <v>-0.033256201904966906</v>
      </c>
      <c r="G21" s="34" t="s">
        <v>133</v>
      </c>
      <c r="H21" s="35">
        <v>1</v>
      </c>
      <c r="I21" s="34">
        <v>1297</v>
      </c>
      <c r="J21" s="34">
        <v>1297</v>
      </c>
      <c r="K21" s="36">
        <f t="shared" si="17"/>
        <v>1</v>
      </c>
      <c r="L21" s="34" t="s">
        <v>46</v>
      </c>
      <c r="M21" s="35">
        <v>1</v>
      </c>
      <c r="N21" s="32">
        <v>573.3</v>
      </c>
      <c r="O21" s="32">
        <v>585</v>
      </c>
      <c r="P21" s="36">
        <f t="shared" si="1"/>
        <v>0.9799999999999999</v>
      </c>
      <c r="Q21" s="34" t="s">
        <v>46</v>
      </c>
      <c r="R21" s="35">
        <v>1</v>
      </c>
      <c r="S21" s="34">
        <v>1813.8</v>
      </c>
      <c r="T21" s="34">
        <v>103.8</v>
      </c>
      <c r="U21" s="34">
        <v>1417.2</v>
      </c>
      <c r="V21" s="34">
        <v>126.5</v>
      </c>
      <c r="W21" s="38">
        <f t="shared" si="18"/>
        <v>1.5597371842875063</v>
      </c>
      <c r="X21" s="35">
        <v>1</v>
      </c>
      <c r="Y21" s="34">
        <v>84.4</v>
      </c>
      <c r="Z21" s="34">
        <v>54.9</v>
      </c>
      <c r="AA21" s="37">
        <f t="shared" si="2"/>
        <v>1.5373406193078325</v>
      </c>
      <c r="AB21" s="47">
        <v>-1</v>
      </c>
      <c r="AC21" s="35"/>
      <c r="AD21" s="35">
        <v>0</v>
      </c>
      <c r="AE21" s="34">
        <v>1857.4</v>
      </c>
      <c r="AF21" s="34">
        <v>1249.8</v>
      </c>
      <c r="AG21" s="37">
        <f t="shared" si="3"/>
        <v>1.4861577852456394</v>
      </c>
      <c r="AH21" s="35">
        <v>-1</v>
      </c>
      <c r="AI21" s="34">
        <v>0.3</v>
      </c>
      <c r="AJ21" s="34">
        <v>2.8</v>
      </c>
      <c r="AK21" s="37">
        <f t="shared" si="19"/>
        <v>0.10714285714285715</v>
      </c>
      <c r="AL21" s="35">
        <v>0</v>
      </c>
      <c r="AM21" s="34"/>
      <c r="AN21" s="35">
        <v>0</v>
      </c>
      <c r="AO21" s="34"/>
      <c r="AP21" s="34"/>
      <c r="AQ21" s="37"/>
      <c r="AR21" s="35">
        <v>0</v>
      </c>
      <c r="AS21" s="34">
        <v>8</v>
      </c>
      <c r="AT21" s="34">
        <v>7</v>
      </c>
      <c r="AU21" s="37">
        <f t="shared" si="20"/>
        <v>1.1428571428571428</v>
      </c>
      <c r="AV21" s="35">
        <v>1</v>
      </c>
      <c r="AW21" s="34">
        <v>77</v>
      </c>
      <c r="AX21" s="34">
        <v>81</v>
      </c>
      <c r="AY21" s="36">
        <f t="shared" si="21"/>
        <v>0.9506172839506173</v>
      </c>
      <c r="AZ21" s="35">
        <v>-1</v>
      </c>
      <c r="BA21" s="35"/>
      <c r="BB21" s="39"/>
      <c r="BC21" s="34"/>
      <c r="BD21" s="35"/>
      <c r="BE21" s="35"/>
      <c r="BF21" s="35">
        <v>0</v>
      </c>
      <c r="BG21" s="35"/>
      <c r="BH21" s="35"/>
      <c r="BI21" s="40">
        <v>3</v>
      </c>
      <c r="BJ21" s="41" t="s">
        <v>84</v>
      </c>
      <c r="BK21" s="35">
        <f t="shared" si="5"/>
        <v>1</v>
      </c>
      <c r="BL21" s="34">
        <v>254.7</v>
      </c>
      <c r="BM21" s="34">
        <v>372</v>
      </c>
      <c r="BN21" s="34">
        <v>593.6</v>
      </c>
      <c r="BO21" s="34">
        <v>679.1</v>
      </c>
      <c r="BP21" s="36">
        <f t="shared" si="6"/>
        <v>1.5177340892329008</v>
      </c>
      <c r="BQ21" s="35">
        <v>0</v>
      </c>
      <c r="BR21" s="34"/>
      <c r="BS21" s="35">
        <v>0</v>
      </c>
      <c r="BT21" s="34">
        <v>4</v>
      </c>
      <c r="BU21" s="34"/>
      <c r="BV21" s="36">
        <f t="shared" si="7"/>
        <v>1</v>
      </c>
      <c r="BW21" s="35">
        <f t="shared" si="8"/>
        <v>1</v>
      </c>
      <c r="BX21" s="34">
        <v>0</v>
      </c>
      <c r="BY21" s="35">
        <v>0</v>
      </c>
      <c r="BZ21" s="34">
        <v>72.8</v>
      </c>
      <c r="CA21" s="34">
        <v>1585.6</v>
      </c>
      <c r="CB21" s="49">
        <v>50.3</v>
      </c>
      <c r="CC21" s="49">
        <v>1153.4</v>
      </c>
      <c r="CD21" s="36">
        <f t="shared" si="22"/>
        <v>1.0528092795397144</v>
      </c>
      <c r="CE21" s="35">
        <v>0</v>
      </c>
      <c r="CF21" s="34"/>
      <c r="CG21" s="35">
        <v>0</v>
      </c>
      <c r="CH21" s="42">
        <v>0</v>
      </c>
      <c r="CI21" s="35">
        <v>0</v>
      </c>
      <c r="CJ21" s="42">
        <v>0</v>
      </c>
      <c r="CK21" s="35">
        <v>0</v>
      </c>
      <c r="CL21" s="34">
        <v>0</v>
      </c>
      <c r="CM21" s="35">
        <v>0</v>
      </c>
      <c r="CN21" s="34">
        <v>0</v>
      </c>
      <c r="CO21" s="35">
        <v>0</v>
      </c>
      <c r="CP21" s="34">
        <v>1</v>
      </c>
      <c r="CQ21" s="34">
        <v>1</v>
      </c>
      <c r="CR21" s="34">
        <v>1</v>
      </c>
      <c r="CS21" s="34">
        <v>1</v>
      </c>
      <c r="CT21" s="34">
        <v>1</v>
      </c>
      <c r="CU21" s="34">
        <v>1</v>
      </c>
      <c r="CV21" s="34">
        <v>1</v>
      </c>
      <c r="CW21" s="34">
        <v>1</v>
      </c>
      <c r="CX21" s="34">
        <v>1</v>
      </c>
      <c r="CY21" s="34">
        <v>1</v>
      </c>
      <c r="CZ21" s="34">
        <v>1</v>
      </c>
      <c r="DA21" s="34">
        <v>11</v>
      </c>
      <c r="DB21" s="34">
        <f t="shared" si="9"/>
        <v>11</v>
      </c>
      <c r="DC21" s="35">
        <v>1</v>
      </c>
      <c r="DD21" s="50" t="s">
        <v>158</v>
      </c>
      <c r="DE21" s="35">
        <v>0.5</v>
      </c>
      <c r="DF21" s="50" t="s">
        <v>158</v>
      </c>
      <c r="DG21" s="35">
        <v>0.5</v>
      </c>
      <c r="DH21" s="34"/>
      <c r="DI21" s="43">
        <f t="shared" si="10"/>
        <v>0</v>
      </c>
      <c r="DJ21" s="34"/>
      <c r="DK21" s="43">
        <f t="shared" si="11"/>
        <v>0</v>
      </c>
      <c r="DL21" s="34">
        <v>1823.6</v>
      </c>
      <c r="DM21" s="34">
        <v>1601.7</v>
      </c>
      <c r="DN21" s="36">
        <f t="shared" si="12"/>
        <v>1.1385403009302615</v>
      </c>
      <c r="DO21" s="35">
        <v>0</v>
      </c>
      <c r="DP21" s="34" t="s">
        <v>159</v>
      </c>
      <c r="DQ21" s="35">
        <v>0.5</v>
      </c>
      <c r="DR21" s="34" t="s">
        <v>159</v>
      </c>
      <c r="DS21" s="35">
        <v>0.5</v>
      </c>
      <c r="DT21" s="34" t="s">
        <v>159</v>
      </c>
      <c r="DU21" s="35">
        <v>0.5</v>
      </c>
      <c r="DV21" s="34" t="s">
        <v>159</v>
      </c>
      <c r="DW21" s="35">
        <v>0.5</v>
      </c>
      <c r="DX21" s="34" t="s">
        <v>159</v>
      </c>
      <c r="DY21" s="35">
        <v>0.5</v>
      </c>
      <c r="DZ21" s="34" t="s">
        <v>159</v>
      </c>
      <c r="EA21" s="35">
        <v>0.5</v>
      </c>
      <c r="EB21" s="34" t="s">
        <v>159</v>
      </c>
      <c r="EC21" s="35">
        <v>0.5</v>
      </c>
      <c r="ED21" s="44">
        <f t="shared" si="13"/>
        <v>9.5</v>
      </c>
      <c r="EE21" s="8"/>
    </row>
    <row r="22" spans="1:135" ht="15.75">
      <c r="A22" s="29">
        <v>7</v>
      </c>
      <c r="B22" s="30" t="s">
        <v>17</v>
      </c>
      <c r="C22" s="31">
        <v>119.9</v>
      </c>
      <c r="D22" s="31">
        <v>2591</v>
      </c>
      <c r="E22" s="32">
        <v>1801.4</v>
      </c>
      <c r="F22" s="33">
        <f t="shared" si="0"/>
        <v>0.1518490374873354</v>
      </c>
      <c r="G22" s="34" t="s">
        <v>133</v>
      </c>
      <c r="H22" s="35">
        <v>0</v>
      </c>
      <c r="I22" s="34">
        <v>1053.8</v>
      </c>
      <c r="J22" s="34">
        <v>1141</v>
      </c>
      <c r="K22" s="36">
        <f t="shared" si="17"/>
        <v>0.923575810692375</v>
      </c>
      <c r="L22" s="34" t="s">
        <v>46</v>
      </c>
      <c r="M22" s="35">
        <v>1</v>
      </c>
      <c r="N22" s="32">
        <v>672.1</v>
      </c>
      <c r="O22" s="32">
        <v>672.1</v>
      </c>
      <c r="P22" s="36">
        <f t="shared" si="1"/>
        <v>1</v>
      </c>
      <c r="Q22" s="34" t="s">
        <v>46</v>
      </c>
      <c r="R22" s="35">
        <v>1</v>
      </c>
      <c r="S22" s="34">
        <v>792.9</v>
      </c>
      <c r="T22" s="34">
        <v>262.3</v>
      </c>
      <c r="U22" s="34">
        <v>1064.8</v>
      </c>
      <c r="V22" s="34">
        <v>165</v>
      </c>
      <c r="W22" s="38">
        <f t="shared" si="18"/>
        <v>0.4684206463484181</v>
      </c>
      <c r="X22" s="35">
        <v>0</v>
      </c>
      <c r="Y22" s="34">
        <v>26.3</v>
      </c>
      <c r="Z22" s="34">
        <v>21.3</v>
      </c>
      <c r="AA22" s="37">
        <f t="shared" si="2"/>
        <v>1.2347417840375587</v>
      </c>
      <c r="AB22" s="47">
        <v>-1</v>
      </c>
      <c r="AC22" s="35"/>
      <c r="AD22" s="35">
        <v>0</v>
      </c>
      <c r="AE22" s="34">
        <v>789.7</v>
      </c>
      <c r="AF22" s="34">
        <v>808.9</v>
      </c>
      <c r="AG22" s="37">
        <f t="shared" si="3"/>
        <v>0.9762640623068365</v>
      </c>
      <c r="AH22" s="35">
        <v>0</v>
      </c>
      <c r="AI22" s="34">
        <v>95.2</v>
      </c>
      <c r="AJ22" s="34">
        <v>247.3</v>
      </c>
      <c r="AK22" s="37">
        <f t="shared" si="19"/>
        <v>0.38495754144763444</v>
      </c>
      <c r="AL22" s="35">
        <v>0</v>
      </c>
      <c r="AM22" s="34"/>
      <c r="AN22" s="35">
        <v>0</v>
      </c>
      <c r="AO22" s="34"/>
      <c r="AP22" s="34"/>
      <c r="AQ22" s="37"/>
      <c r="AR22" s="35">
        <v>0</v>
      </c>
      <c r="AS22" s="34">
        <v>13</v>
      </c>
      <c r="AT22" s="34">
        <v>12</v>
      </c>
      <c r="AU22" s="37">
        <f t="shared" si="20"/>
        <v>1.0833333333333333</v>
      </c>
      <c r="AV22" s="35">
        <v>1</v>
      </c>
      <c r="AW22" s="34">
        <v>205</v>
      </c>
      <c r="AX22" s="34">
        <v>267</v>
      </c>
      <c r="AY22" s="36">
        <f t="shared" si="21"/>
        <v>0.7677902621722846</v>
      </c>
      <c r="AZ22" s="35">
        <v>-1</v>
      </c>
      <c r="BA22" s="35"/>
      <c r="BB22" s="39"/>
      <c r="BC22" s="34"/>
      <c r="BD22" s="35"/>
      <c r="BE22" s="35"/>
      <c r="BF22" s="35">
        <v>0</v>
      </c>
      <c r="BG22" s="35"/>
      <c r="BH22" s="35"/>
      <c r="BI22" s="40">
        <v>5</v>
      </c>
      <c r="BJ22" s="41" t="s">
        <v>84</v>
      </c>
      <c r="BK22" s="35">
        <f t="shared" si="5"/>
        <v>1</v>
      </c>
      <c r="BL22" s="34">
        <v>316.6</v>
      </c>
      <c r="BM22" s="34">
        <v>540.6</v>
      </c>
      <c r="BN22" s="34">
        <v>514.6</v>
      </c>
      <c r="BO22" s="34">
        <v>401.5</v>
      </c>
      <c r="BP22" s="36">
        <f t="shared" si="6"/>
        <v>0.7982213150605043</v>
      </c>
      <c r="BQ22" s="35">
        <v>1</v>
      </c>
      <c r="BR22" s="34"/>
      <c r="BS22" s="35">
        <v>0</v>
      </c>
      <c r="BT22" s="34">
        <v>6</v>
      </c>
      <c r="BU22" s="34"/>
      <c r="BV22" s="36">
        <f t="shared" si="7"/>
        <v>1.5</v>
      </c>
      <c r="BW22" s="35">
        <f t="shared" si="8"/>
        <v>1</v>
      </c>
      <c r="BX22" s="34">
        <v>0</v>
      </c>
      <c r="BY22" s="35">
        <v>0</v>
      </c>
      <c r="BZ22" s="34">
        <v>112</v>
      </c>
      <c r="CA22" s="34">
        <v>3035.3</v>
      </c>
      <c r="CB22" s="49">
        <v>51</v>
      </c>
      <c r="CC22" s="49">
        <v>1550</v>
      </c>
      <c r="CD22" s="36">
        <f t="shared" si="22"/>
        <v>1.12144485508103</v>
      </c>
      <c r="CE22" s="35">
        <v>0</v>
      </c>
      <c r="CF22" s="34"/>
      <c r="CG22" s="35">
        <v>0</v>
      </c>
      <c r="CH22" s="42">
        <v>0</v>
      </c>
      <c r="CI22" s="35">
        <v>0</v>
      </c>
      <c r="CJ22" s="42">
        <v>0</v>
      </c>
      <c r="CK22" s="35">
        <v>0</v>
      </c>
      <c r="CL22" s="34">
        <v>1</v>
      </c>
      <c r="CM22" s="35">
        <v>-1</v>
      </c>
      <c r="CN22" s="34">
        <v>0</v>
      </c>
      <c r="CO22" s="35">
        <v>0</v>
      </c>
      <c r="CP22" s="34">
        <v>1</v>
      </c>
      <c r="CQ22" s="34">
        <v>1</v>
      </c>
      <c r="CR22" s="34">
        <v>1</v>
      </c>
      <c r="CS22" s="34">
        <v>1</v>
      </c>
      <c r="CT22" s="34">
        <v>1</v>
      </c>
      <c r="CU22" s="34">
        <v>1</v>
      </c>
      <c r="CV22" s="34">
        <v>1</v>
      </c>
      <c r="CW22" s="34">
        <v>1</v>
      </c>
      <c r="CX22" s="34">
        <v>1</v>
      </c>
      <c r="CY22" s="34">
        <v>1</v>
      </c>
      <c r="CZ22" s="34">
        <v>1</v>
      </c>
      <c r="DA22" s="34">
        <v>11</v>
      </c>
      <c r="DB22" s="34">
        <f t="shared" si="9"/>
        <v>11</v>
      </c>
      <c r="DC22" s="35">
        <v>1</v>
      </c>
      <c r="DD22" s="50" t="s">
        <v>158</v>
      </c>
      <c r="DE22" s="35">
        <v>0.5</v>
      </c>
      <c r="DF22" s="50" t="s">
        <v>158</v>
      </c>
      <c r="DG22" s="35">
        <v>0.5</v>
      </c>
      <c r="DH22" s="34"/>
      <c r="DI22" s="43">
        <f t="shared" si="10"/>
        <v>0</v>
      </c>
      <c r="DJ22" s="34"/>
      <c r="DK22" s="43">
        <f t="shared" si="11"/>
        <v>0</v>
      </c>
      <c r="DL22" s="34">
        <v>640.7</v>
      </c>
      <c r="DM22" s="34">
        <v>650.1</v>
      </c>
      <c r="DN22" s="36">
        <f t="shared" si="12"/>
        <v>0.9855406860483003</v>
      </c>
      <c r="DO22" s="35">
        <v>-1</v>
      </c>
      <c r="DP22" s="34" t="s">
        <v>159</v>
      </c>
      <c r="DQ22" s="35">
        <v>0.5</v>
      </c>
      <c r="DR22" s="34" t="s">
        <v>159</v>
      </c>
      <c r="DS22" s="35">
        <v>0.5</v>
      </c>
      <c r="DT22" s="34" t="s">
        <v>159</v>
      </c>
      <c r="DU22" s="35">
        <v>0.5</v>
      </c>
      <c r="DV22" s="34" t="s">
        <v>159</v>
      </c>
      <c r="DW22" s="35">
        <v>0.5</v>
      </c>
      <c r="DX22" s="34" t="s">
        <v>159</v>
      </c>
      <c r="DY22" s="35">
        <v>0.5</v>
      </c>
      <c r="DZ22" s="34" t="s">
        <v>159</v>
      </c>
      <c r="EA22" s="35">
        <v>0.5</v>
      </c>
      <c r="EB22" s="34" t="s">
        <v>159</v>
      </c>
      <c r="EC22" s="35">
        <v>0.5</v>
      </c>
      <c r="ED22" s="44">
        <f t="shared" si="13"/>
        <v>7.5</v>
      </c>
      <c r="EE22" s="8"/>
    </row>
    <row r="23" spans="1:135" ht="15.75">
      <c r="A23" s="29">
        <v>11</v>
      </c>
      <c r="B23" s="30" t="s">
        <v>21</v>
      </c>
      <c r="C23" s="31">
        <v>236.3</v>
      </c>
      <c r="D23" s="31">
        <v>1618.4</v>
      </c>
      <c r="E23" s="32">
        <v>801.1</v>
      </c>
      <c r="F23" s="33">
        <f t="shared" si="0"/>
        <v>0.28912272115502263</v>
      </c>
      <c r="G23" s="34" t="s">
        <v>133</v>
      </c>
      <c r="H23" s="35">
        <v>0</v>
      </c>
      <c r="I23" s="34">
        <v>983</v>
      </c>
      <c r="J23" s="34">
        <v>983</v>
      </c>
      <c r="K23" s="36">
        <f t="shared" si="17"/>
        <v>1</v>
      </c>
      <c r="L23" s="34" t="s">
        <v>46</v>
      </c>
      <c r="M23" s="35">
        <v>1</v>
      </c>
      <c r="N23" s="32">
        <v>571.6</v>
      </c>
      <c r="O23" s="32">
        <v>585</v>
      </c>
      <c r="P23" s="36">
        <f t="shared" si="1"/>
        <v>0.9770940170940171</v>
      </c>
      <c r="Q23" s="34" t="s">
        <v>46</v>
      </c>
      <c r="R23" s="35">
        <v>1</v>
      </c>
      <c r="S23" s="34">
        <v>783.7</v>
      </c>
      <c r="T23" s="34">
        <v>305.3</v>
      </c>
      <c r="U23" s="34">
        <v>844.9</v>
      </c>
      <c r="V23" s="34">
        <v>135.6</v>
      </c>
      <c r="W23" s="38">
        <f t="shared" si="18"/>
        <v>0.4119812224147374</v>
      </c>
      <c r="X23" s="35">
        <v>0</v>
      </c>
      <c r="Y23" s="34">
        <v>15.8</v>
      </c>
      <c r="Z23" s="34">
        <v>11.1</v>
      </c>
      <c r="AA23" s="37">
        <f t="shared" si="2"/>
        <v>1.4234234234234235</v>
      </c>
      <c r="AB23" s="47">
        <v>-1</v>
      </c>
      <c r="AC23" s="35"/>
      <c r="AD23" s="35">
        <v>0</v>
      </c>
      <c r="AE23" s="34">
        <v>817.3</v>
      </c>
      <c r="AF23" s="34">
        <v>708.9</v>
      </c>
      <c r="AG23" s="37">
        <f t="shared" si="3"/>
        <v>1.1529129637466498</v>
      </c>
      <c r="AH23" s="35">
        <v>-1</v>
      </c>
      <c r="AI23" s="34">
        <v>4.2</v>
      </c>
      <c r="AJ23" s="34">
        <v>3.6</v>
      </c>
      <c r="AK23" s="37">
        <f t="shared" si="19"/>
        <v>1.1666666666666667</v>
      </c>
      <c r="AL23" s="35">
        <v>1</v>
      </c>
      <c r="AM23" s="34"/>
      <c r="AN23" s="35">
        <v>0</v>
      </c>
      <c r="AO23" s="34"/>
      <c r="AP23" s="34"/>
      <c r="AQ23" s="37"/>
      <c r="AR23" s="35">
        <v>0</v>
      </c>
      <c r="AS23" s="34">
        <v>41</v>
      </c>
      <c r="AT23" s="34">
        <v>41</v>
      </c>
      <c r="AU23" s="37">
        <f t="shared" si="20"/>
        <v>1</v>
      </c>
      <c r="AV23" s="35">
        <v>-1</v>
      </c>
      <c r="AW23" s="34">
        <v>188</v>
      </c>
      <c r="AX23" s="34">
        <v>186</v>
      </c>
      <c r="AY23" s="36">
        <f t="shared" si="21"/>
        <v>1.010752688172043</v>
      </c>
      <c r="AZ23" s="35">
        <v>1</v>
      </c>
      <c r="BA23" s="35"/>
      <c r="BB23" s="39"/>
      <c r="BC23" s="34"/>
      <c r="BD23" s="35"/>
      <c r="BE23" s="35"/>
      <c r="BF23" s="35">
        <v>0</v>
      </c>
      <c r="BG23" s="35"/>
      <c r="BH23" s="35"/>
      <c r="BI23" s="40">
        <v>4</v>
      </c>
      <c r="BJ23" s="41" t="s">
        <v>84</v>
      </c>
      <c r="BK23" s="35">
        <f t="shared" si="5"/>
        <v>1</v>
      </c>
      <c r="BL23" s="34">
        <v>212</v>
      </c>
      <c r="BM23" s="34">
        <v>354.5</v>
      </c>
      <c r="BN23" s="34">
        <v>566.6</v>
      </c>
      <c r="BO23" s="34">
        <v>649.2</v>
      </c>
      <c r="BP23" s="36">
        <f t="shared" si="6"/>
        <v>1.5625676944183695</v>
      </c>
      <c r="BQ23" s="35">
        <v>0</v>
      </c>
      <c r="BR23" s="34"/>
      <c r="BS23" s="35">
        <v>0</v>
      </c>
      <c r="BT23" s="34">
        <v>6</v>
      </c>
      <c r="BU23" s="34"/>
      <c r="BV23" s="36">
        <f t="shared" si="7"/>
        <v>1.5</v>
      </c>
      <c r="BW23" s="35">
        <f t="shared" si="8"/>
        <v>1</v>
      </c>
      <c r="BX23" s="34">
        <v>0</v>
      </c>
      <c r="BY23" s="35">
        <v>0</v>
      </c>
      <c r="BZ23" s="34">
        <v>2.1</v>
      </c>
      <c r="CA23" s="34">
        <v>1859.6</v>
      </c>
      <c r="CB23" s="49">
        <v>2.1</v>
      </c>
      <c r="CC23" s="49">
        <v>3907.1</v>
      </c>
      <c r="CD23" s="36">
        <f t="shared" si="22"/>
        <v>2.1010432351043233</v>
      </c>
      <c r="CE23" s="35">
        <v>0</v>
      </c>
      <c r="CF23" s="34"/>
      <c r="CG23" s="35">
        <v>0</v>
      </c>
      <c r="CH23" s="42">
        <v>0</v>
      </c>
      <c r="CI23" s="35">
        <v>0</v>
      </c>
      <c r="CJ23" s="42">
        <v>0</v>
      </c>
      <c r="CK23" s="35">
        <v>0</v>
      </c>
      <c r="CL23" s="34">
        <v>0</v>
      </c>
      <c r="CM23" s="35">
        <v>0</v>
      </c>
      <c r="CN23" s="34">
        <v>0</v>
      </c>
      <c r="CO23" s="35">
        <v>0</v>
      </c>
      <c r="CP23" s="34">
        <v>1</v>
      </c>
      <c r="CQ23" s="34">
        <v>1</v>
      </c>
      <c r="CR23" s="34">
        <v>1</v>
      </c>
      <c r="CS23" s="34">
        <v>1</v>
      </c>
      <c r="CT23" s="34">
        <v>1</v>
      </c>
      <c r="CU23" s="34">
        <v>1</v>
      </c>
      <c r="CV23" s="34">
        <v>1</v>
      </c>
      <c r="CW23" s="34">
        <v>1</v>
      </c>
      <c r="CX23" s="34">
        <v>1</v>
      </c>
      <c r="CY23" s="34">
        <v>1</v>
      </c>
      <c r="CZ23" s="34">
        <v>1</v>
      </c>
      <c r="DA23" s="34">
        <v>11</v>
      </c>
      <c r="DB23" s="34">
        <f t="shared" si="9"/>
        <v>11</v>
      </c>
      <c r="DC23" s="35">
        <v>1</v>
      </c>
      <c r="DD23" s="50" t="s">
        <v>158</v>
      </c>
      <c r="DE23" s="35">
        <v>0.5</v>
      </c>
      <c r="DF23" s="50" t="s">
        <v>158</v>
      </c>
      <c r="DG23" s="35">
        <v>0.5</v>
      </c>
      <c r="DH23" s="34"/>
      <c r="DI23" s="43">
        <f t="shared" si="10"/>
        <v>0</v>
      </c>
      <c r="DJ23" s="34"/>
      <c r="DK23" s="43">
        <f t="shared" si="11"/>
        <v>0</v>
      </c>
      <c r="DL23" s="34">
        <v>660.6</v>
      </c>
      <c r="DM23" s="34">
        <v>670.8</v>
      </c>
      <c r="DN23" s="36">
        <f t="shared" si="12"/>
        <v>0.98479427549195</v>
      </c>
      <c r="DO23" s="35">
        <v>-1</v>
      </c>
      <c r="DP23" s="34" t="s">
        <v>159</v>
      </c>
      <c r="DQ23" s="35">
        <v>0.5</v>
      </c>
      <c r="DR23" s="34" t="s">
        <v>159</v>
      </c>
      <c r="DS23" s="35">
        <v>0.5</v>
      </c>
      <c r="DT23" s="34" t="s">
        <v>159</v>
      </c>
      <c r="DU23" s="35">
        <v>0.5</v>
      </c>
      <c r="DV23" s="34" t="s">
        <v>159</v>
      </c>
      <c r="DW23" s="35">
        <v>0.5</v>
      </c>
      <c r="DX23" s="34" t="s">
        <v>159</v>
      </c>
      <c r="DY23" s="35">
        <v>0.5</v>
      </c>
      <c r="DZ23" s="34" t="s">
        <v>159</v>
      </c>
      <c r="EA23" s="35">
        <v>0.5</v>
      </c>
      <c r="EB23" s="34" t="s">
        <v>159</v>
      </c>
      <c r="EC23" s="35">
        <v>0.5</v>
      </c>
      <c r="ED23" s="44">
        <f t="shared" si="13"/>
        <v>7.5</v>
      </c>
      <c r="EE23" s="8"/>
    </row>
    <row r="24" spans="1:135" ht="15.75">
      <c r="A24" s="29">
        <v>4</v>
      </c>
      <c r="B24" s="30" t="s">
        <v>14</v>
      </c>
      <c r="C24" s="31">
        <v>-279.8</v>
      </c>
      <c r="D24" s="31">
        <v>9365.3</v>
      </c>
      <c r="E24" s="32">
        <v>3629.7</v>
      </c>
      <c r="F24" s="33">
        <f t="shared" si="0"/>
        <v>-0.048783039263546976</v>
      </c>
      <c r="G24" s="34" t="s">
        <v>133</v>
      </c>
      <c r="H24" s="35">
        <v>1</v>
      </c>
      <c r="I24" s="34">
        <v>1654</v>
      </c>
      <c r="J24" s="34">
        <v>1654</v>
      </c>
      <c r="K24" s="36">
        <f t="shared" si="17"/>
        <v>1</v>
      </c>
      <c r="L24" s="34" t="s">
        <v>46</v>
      </c>
      <c r="M24" s="35">
        <v>1</v>
      </c>
      <c r="N24" s="32">
        <v>980.1</v>
      </c>
      <c r="O24" s="32">
        <v>972.1</v>
      </c>
      <c r="P24" s="36">
        <f t="shared" si="1"/>
        <v>1.0082296060076124</v>
      </c>
      <c r="Q24" s="34" t="s">
        <v>46</v>
      </c>
      <c r="R24" s="35">
        <v>0</v>
      </c>
      <c r="S24" s="34">
        <v>5769.9</v>
      </c>
      <c r="T24" s="34">
        <v>694</v>
      </c>
      <c r="U24" s="34">
        <v>3918.7</v>
      </c>
      <c r="V24" s="34">
        <v>366.1</v>
      </c>
      <c r="W24" s="38">
        <f t="shared" si="18"/>
        <v>0.7767236480603718</v>
      </c>
      <c r="X24" s="35">
        <v>0</v>
      </c>
      <c r="Y24" s="37">
        <v>1265.5</v>
      </c>
      <c r="Z24" s="34">
        <v>996.2</v>
      </c>
      <c r="AA24" s="37">
        <f t="shared" si="2"/>
        <v>1.2703272435253965</v>
      </c>
      <c r="AB24" s="47">
        <v>-1</v>
      </c>
      <c r="AC24" s="35"/>
      <c r="AD24" s="35">
        <v>0</v>
      </c>
      <c r="AE24" s="34">
        <v>5735.6</v>
      </c>
      <c r="AF24" s="34">
        <v>4282.4</v>
      </c>
      <c r="AG24" s="37">
        <f t="shared" si="3"/>
        <v>1.3393424248085188</v>
      </c>
      <c r="AH24" s="35">
        <v>-1</v>
      </c>
      <c r="AI24" s="34">
        <v>2506.4</v>
      </c>
      <c r="AJ24" s="34">
        <v>2754.5</v>
      </c>
      <c r="AK24" s="37">
        <f t="shared" si="19"/>
        <v>0.9099292067525867</v>
      </c>
      <c r="AL24" s="35">
        <v>0</v>
      </c>
      <c r="AM24" s="34">
        <v>2</v>
      </c>
      <c r="AN24" s="35">
        <v>1</v>
      </c>
      <c r="AO24" s="34">
        <v>3</v>
      </c>
      <c r="AP24" s="34">
        <v>2</v>
      </c>
      <c r="AQ24" s="37">
        <f>AO24/AP24</f>
        <v>1.5</v>
      </c>
      <c r="AR24" s="35">
        <v>1</v>
      </c>
      <c r="AS24" s="34">
        <v>17</v>
      </c>
      <c r="AT24" s="34">
        <v>16</v>
      </c>
      <c r="AU24" s="37">
        <f t="shared" si="20"/>
        <v>1.0625</v>
      </c>
      <c r="AV24" s="35">
        <v>1</v>
      </c>
      <c r="AW24" s="34">
        <v>34</v>
      </c>
      <c r="AX24" s="34">
        <v>41</v>
      </c>
      <c r="AY24" s="36">
        <f t="shared" si="21"/>
        <v>0.8292682926829268</v>
      </c>
      <c r="AZ24" s="35">
        <v>-1</v>
      </c>
      <c r="BA24" s="35"/>
      <c r="BB24" s="39"/>
      <c r="BC24" s="34"/>
      <c r="BD24" s="35"/>
      <c r="BE24" s="35">
        <v>1</v>
      </c>
      <c r="BF24" s="35">
        <f>IF(BD24&lt;=6,1,0)</f>
        <v>1</v>
      </c>
      <c r="BG24" s="35"/>
      <c r="BH24" s="35"/>
      <c r="BI24" s="40">
        <v>4</v>
      </c>
      <c r="BJ24" s="41" t="s">
        <v>84</v>
      </c>
      <c r="BK24" s="35">
        <f t="shared" si="5"/>
        <v>1</v>
      </c>
      <c r="BL24" s="34">
        <v>1038.7</v>
      </c>
      <c r="BM24" s="34">
        <v>1149.8</v>
      </c>
      <c r="BN24" s="34">
        <v>1121</v>
      </c>
      <c r="BO24" s="34">
        <v>4006.8</v>
      </c>
      <c r="BP24" s="36">
        <f t="shared" si="6"/>
        <v>3.3018994904476098</v>
      </c>
      <c r="BQ24" s="35">
        <v>0</v>
      </c>
      <c r="BR24" s="34"/>
      <c r="BS24" s="35">
        <v>0</v>
      </c>
      <c r="BT24" s="34">
        <v>2</v>
      </c>
      <c r="BU24" s="34"/>
      <c r="BV24" s="36">
        <f t="shared" si="7"/>
        <v>0.5</v>
      </c>
      <c r="BW24" s="35">
        <f t="shared" si="8"/>
        <v>1</v>
      </c>
      <c r="BX24" s="34">
        <v>0</v>
      </c>
      <c r="BY24" s="35">
        <v>0</v>
      </c>
      <c r="BZ24" s="34">
        <v>2850.2</v>
      </c>
      <c r="CA24" s="34">
        <v>7215.3</v>
      </c>
      <c r="CB24" s="49">
        <v>1320.8</v>
      </c>
      <c r="CC24" s="49">
        <v>5636</v>
      </c>
      <c r="CD24" s="36">
        <f t="shared" si="22"/>
        <v>1.6856013362747575</v>
      </c>
      <c r="CE24" s="35">
        <v>0</v>
      </c>
      <c r="CF24" s="34"/>
      <c r="CG24" s="35">
        <v>0</v>
      </c>
      <c r="CH24" s="42">
        <v>0</v>
      </c>
      <c r="CI24" s="35">
        <v>0</v>
      </c>
      <c r="CJ24" s="42">
        <v>0</v>
      </c>
      <c r="CK24" s="35">
        <v>0</v>
      </c>
      <c r="CL24" s="34">
        <v>0</v>
      </c>
      <c r="CM24" s="35">
        <v>0</v>
      </c>
      <c r="CN24" s="34">
        <v>0</v>
      </c>
      <c r="CO24" s="35">
        <v>0</v>
      </c>
      <c r="CP24" s="34"/>
      <c r="CQ24" s="34">
        <v>1</v>
      </c>
      <c r="CR24" s="35">
        <v>1</v>
      </c>
      <c r="CS24" s="35">
        <v>1</v>
      </c>
      <c r="CT24" s="35">
        <v>1</v>
      </c>
      <c r="CU24" s="35">
        <v>0</v>
      </c>
      <c r="CV24" s="35">
        <v>1</v>
      </c>
      <c r="CW24" s="35">
        <v>1</v>
      </c>
      <c r="CX24" s="35">
        <v>1</v>
      </c>
      <c r="CY24" s="35">
        <v>1</v>
      </c>
      <c r="CZ24" s="35">
        <v>1</v>
      </c>
      <c r="DA24" s="34">
        <v>11</v>
      </c>
      <c r="DB24" s="34">
        <f t="shared" si="9"/>
        <v>9</v>
      </c>
      <c r="DC24" s="35">
        <v>0</v>
      </c>
      <c r="DD24" s="50">
        <v>0</v>
      </c>
      <c r="DE24" s="35">
        <v>0</v>
      </c>
      <c r="DF24" s="50">
        <v>0</v>
      </c>
      <c r="DG24" s="35">
        <v>0</v>
      </c>
      <c r="DH24" s="34"/>
      <c r="DI24" s="43">
        <f t="shared" si="10"/>
        <v>0</v>
      </c>
      <c r="DJ24" s="34"/>
      <c r="DK24" s="43">
        <f t="shared" si="11"/>
        <v>0</v>
      </c>
      <c r="DL24" s="34">
        <v>3700.3</v>
      </c>
      <c r="DM24" s="34">
        <v>3356.8</v>
      </c>
      <c r="DN24" s="36">
        <f t="shared" si="12"/>
        <v>1.1023295996186844</v>
      </c>
      <c r="DO24" s="35">
        <v>-1</v>
      </c>
      <c r="DP24" s="34" t="s">
        <v>159</v>
      </c>
      <c r="DQ24" s="35">
        <v>0.5</v>
      </c>
      <c r="DR24" s="34" t="s">
        <v>159</v>
      </c>
      <c r="DS24" s="35">
        <v>0.5</v>
      </c>
      <c r="DT24" s="34" t="s">
        <v>159</v>
      </c>
      <c r="DU24" s="35">
        <v>0.5</v>
      </c>
      <c r="DV24" s="34" t="s">
        <v>159</v>
      </c>
      <c r="DW24" s="35">
        <v>0.5</v>
      </c>
      <c r="DX24" s="34">
        <v>0</v>
      </c>
      <c r="DY24" s="35">
        <v>0</v>
      </c>
      <c r="DZ24" s="34">
        <v>0</v>
      </c>
      <c r="EA24" s="35">
        <v>0</v>
      </c>
      <c r="EB24" s="34">
        <v>0</v>
      </c>
      <c r="EC24" s="35">
        <v>0</v>
      </c>
      <c r="ED24" s="44">
        <f>H24+M24+R24+X24+AB24+AD24+AH24+AL24+AN24+AR24+AV24+AZ24+BF24+BK24+BQ24+BS24+BW24+BY24+CE24+CG24+CI24+CK24+CM24+CO24+DC24+DE24+DG24+DO24+DQ24+DS24+DU24+DW24</f>
        <v>6</v>
      </c>
      <c r="EE24" s="8"/>
    </row>
    <row r="25" spans="1:135" ht="15.75">
      <c r="A25" s="8"/>
      <c r="B25" s="8"/>
      <c r="C25" s="8"/>
      <c r="D25" s="8"/>
      <c r="E25" s="8"/>
      <c r="F25" s="9"/>
      <c r="G25" s="10"/>
      <c r="H25" s="11"/>
      <c r="I25" s="8"/>
      <c r="J25" s="8"/>
      <c r="K25" s="9"/>
      <c r="L25" s="8"/>
      <c r="M25" s="8"/>
      <c r="N25" s="8"/>
      <c r="O25" s="8"/>
      <c r="P25" s="10"/>
      <c r="Q25" s="11"/>
      <c r="R25" s="11"/>
      <c r="S25" s="8"/>
      <c r="T25" s="11"/>
      <c r="U25" s="8"/>
      <c r="V25" s="8"/>
      <c r="W25" s="9"/>
      <c r="X25" s="12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3"/>
      <c r="BJ25" s="8"/>
      <c r="BK25" s="8"/>
      <c r="BL25" s="8"/>
      <c r="BM25" s="8"/>
      <c r="BN25" s="8"/>
      <c r="BO25" s="8"/>
      <c r="BP25" s="11"/>
      <c r="BQ25" s="11"/>
      <c r="BR25" s="11"/>
      <c r="BS25" s="11"/>
      <c r="BT25" s="11"/>
      <c r="BU25" s="11"/>
      <c r="BV25" s="11"/>
      <c r="BW25" s="11"/>
      <c r="BX25" s="8"/>
      <c r="BY25" s="11"/>
      <c r="BZ25" s="8"/>
      <c r="CA25" s="8"/>
      <c r="CB25" s="8"/>
      <c r="CC25" s="11"/>
      <c r="CD25" s="11"/>
      <c r="CE25" s="11"/>
      <c r="CF25" s="11"/>
      <c r="CG25" s="11"/>
      <c r="CH25" s="13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48"/>
      <c r="DM25" s="48"/>
      <c r="DN25" s="48"/>
      <c r="DO25" s="4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</row>
    <row r="26" spans="116:119" ht="15">
      <c r="DL26" s="11"/>
      <c r="DM26" s="11"/>
      <c r="DN26" s="11"/>
      <c r="DO26" s="11"/>
    </row>
    <row r="27" spans="116:119" ht="15">
      <c r="DL27" s="11"/>
      <c r="DM27" s="11"/>
      <c r="DN27" s="11"/>
      <c r="DO27" s="11"/>
    </row>
    <row r="28" spans="116:119" ht="15">
      <c r="DL28" s="11"/>
      <c r="DM28" s="11"/>
      <c r="DN28" s="11"/>
      <c r="DO28" s="11"/>
    </row>
    <row r="29" spans="116:119" ht="15">
      <c r="DL29" s="11"/>
      <c r="DM29" s="11"/>
      <c r="DN29" s="11"/>
      <c r="DO29" s="11"/>
    </row>
  </sheetData>
  <sheetProtection/>
  <autoFilter ref="A6:ED6">
    <sortState ref="A7:ED29">
      <sortCondition descending="1" sortBy="value" ref="ED7:ED29"/>
    </sortState>
  </autoFilter>
  <mergeCells count="44">
    <mergeCell ref="EB5:EC5"/>
    <mergeCell ref="DF5:DG5"/>
    <mergeCell ref="DT5:DU5"/>
    <mergeCell ref="AE5:AH5"/>
    <mergeCell ref="S5:X5"/>
    <mergeCell ref="Y5:AB5"/>
    <mergeCell ref="AC5:AD5"/>
    <mergeCell ref="AW5:AZ5"/>
    <mergeCell ref="BA5:BB5"/>
    <mergeCell ref="DV5:DW5"/>
    <mergeCell ref="ED5:ED6"/>
    <mergeCell ref="BR5:BS5"/>
    <mergeCell ref="DP5:DQ5"/>
    <mergeCell ref="DR5:DS5"/>
    <mergeCell ref="DZ5:EA5"/>
    <mergeCell ref="CF5:CG5"/>
    <mergeCell ref="CP5:DC5"/>
    <mergeCell ref="DH5:DI5"/>
    <mergeCell ref="DJ5:DK5"/>
    <mergeCell ref="DL5:DO5"/>
    <mergeCell ref="A5:A6"/>
    <mergeCell ref="B5:B6"/>
    <mergeCell ref="C5:H5"/>
    <mergeCell ref="I5:M5"/>
    <mergeCell ref="N5:R5"/>
    <mergeCell ref="BC5:BD5"/>
    <mergeCell ref="R1:S1"/>
    <mergeCell ref="DD5:DE5"/>
    <mergeCell ref="CJ5:CK5"/>
    <mergeCell ref="CL5:CM5"/>
    <mergeCell ref="BT5:BW5"/>
    <mergeCell ref="BE5:BF5"/>
    <mergeCell ref="BI5:BK5"/>
    <mergeCell ref="CN5:CO5"/>
    <mergeCell ref="DX5:DY5"/>
    <mergeCell ref="BL5:BQ5"/>
    <mergeCell ref="AI5:AL5"/>
    <mergeCell ref="AM5:AN5"/>
    <mergeCell ref="BG5:BH5"/>
    <mergeCell ref="AS5:AV5"/>
    <mergeCell ref="BX5:BY5"/>
    <mergeCell ref="BZ5:CE5"/>
    <mergeCell ref="CH5:CI5"/>
    <mergeCell ref="AO5:AR5"/>
  </mergeCells>
  <conditionalFormatting sqref="H7:H24">
    <cfRule type="cellIs" priority="84" dxfId="0" operator="equal" stopIfTrue="1">
      <formula>1</formula>
    </cfRule>
  </conditionalFormatting>
  <conditionalFormatting sqref="AL7">
    <cfRule type="colorScale" priority="64" dxfId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:H24">
    <cfRule type="colorScale" priority="61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8:BK24">
    <cfRule type="colorScale" priority="46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Y7:BY24">
    <cfRule type="colorScale" priority="42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E7:CE24">
    <cfRule type="colorScale" priority="41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Q7:DQ24">
    <cfRule type="colorScale" priority="32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S7:BS24 BW7:BW24">
    <cfRule type="colorScale" priority="121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S7:BS24 AL7:AL24 DC7:DC24 DE7:DE24 DG7:DG24 BW7:BW24">
    <cfRule type="colorScale" priority="123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O7:CO24">
    <cfRule type="colorScale" priority="125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7:AN24 AH7:AH24 AC7:AD24 AV7:AV24 BD7:BE24 BG7:BH24 AR7:AR24 AZ7:BA24">
    <cfRule type="colorScale" priority="134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G7:CG24 BQ7:BQ24">
    <cfRule type="colorScale" priority="135" dxfId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M7:CM24 CI7:CI24 CK7:CK24">
    <cfRule type="colorScale" priority="136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E7:DE24">
    <cfRule type="colorScale" priority="34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7:M24">
    <cfRule type="colorScale" priority="12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7:R24">
    <cfRule type="colorScale" priority="59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7:AD24">
    <cfRule type="colorScale" priority="55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7:AH24">
    <cfRule type="colorScale" priority="54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7:AL24">
    <cfRule type="colorScale" priority="53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7:AN24">
    <cfRule type="colorScale" priority="52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7:AR24">
    <cfRule type="colorScale" priority="51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V7:AV24">
    <cfRule type="colorScale" priority="50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Z7:AZ24">
    <cfRule type="colorScale" priority="49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H7:BH24">
    <cfRule type="colorScale" priority="47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Q7:BQ24">
    <cfRule type="colorScale" priority="45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S7:BS24">
    <cfRule type="colorScale" priority="44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W7:BW24">
    <cfRule type="colorScale" priority="43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G7:CG24">
    <cfRule type="colorScale" priority="40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K7:CK24">
    <cfRule type="colorScale" priority="39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I7:CI24">
    <cfRule type="colorScale" priority="38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M7:CM24">
    <cfRule type="colorScale" priority="37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C7:DC24">
    <cfRule type="colorScale" priority="35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G7:DG24">
    <cfRule type="colorScale" priority="33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S7:DS24">
    <cfRule type="colorScale" priority="30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U7:DU24">
    <cfRule type="colorScale" priority="29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W7:DW24">
    <cfRule type="colorScale" priority="28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Y7:DY24">
    <cfRule type="colorScale" priority="27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A7:EA24">
    <cfRule type="colorScale" priority="26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D7:BD24">
    <cfRule type="colorScale" priority="15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D7:ED24">
    <cfRule type="colorScale" priority="13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7:BK24">
    <cfRule type="colorScale" priority="10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7:X24">
    <cfRule type="cellIs" priority="9" dxfId="0" operator="equal" stopIfTrue="1">
      <formula>1</formula>
    </cfRule>
  </conditionalFormatting>
  <conditionalFormatting sqref="X7:X24">
    <cfRule type="colorScale" priority="8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7:AB24">
    <cfRule type="colorScale" priority="7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I7:DI24">
    <cfRule type="colorScale" priority="5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S7:DS24 DU7:DU24 DW7:DW24 DY7:DY24 EA7:EA24 EC7:EC24">
    <cfRule type="colorScale" priority="138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C7:EC24">
    <cfRule type="colorScale" priority="144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O7:DO24">
    <cfRule type="colorScale" priority="4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O7:DO24">
    <cfRule type="colorScale" priority="3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I7:DI24 DK7:DK24">
    <cfRule type="colorScale" priority="145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F8:BF24">
    <cfRule type="colorScale" priority="2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F7:BF24">
    <cfRule type="colorScale" priority="1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landscape" paperSize="9" scale="77" r:id="rId1"/>
  <headerFooter>
    <oddFooter>&amp;Rстр. &amp;P из &amp;N</oddFooter>
  </headerFooter>
  <colBreaks count="9" manualBreakCount="9">
    <brk id="16" max="24" man="1"/>
    <brk id="30" max="65535" man="1"/>
    <brk id="44" max="24" man="1"/>
    <brk id="56" max="24" man="1"/>
    <brk id="71" max="24" man="1"/>
    <brk id="87" max="24" man="1"/>
    <brk id="101" max="24" man="1"/>
    <brk id="111" max="65535" man="1"/>
    <brk id="12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Оричевского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Лена Швец</cp:lastModifiedBy>
  <cp:lastPrinted>2014-05-15T05:58:25Z</cp:lastPrinted>
  <dcterms:created xsi:type="dcterms:W3CDTF">2010-10-08T10:24:43Z</dcterms:created>
  <dcterms:modified xsi:type="dcterms:W3CDTF">2014-05-15T05:58:35Z</dcterms:modified>
  <cp:category/>
  <cp:version/>
  <cp:contentType/>
  <cp:contentStatus/>
</cp:coreProperties>
</file>